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5 -pol.rozp'!$A$10:$Z$1172</definedName>
    <definedName name="_xlnm._FilterDatabase" localSheetId="1" hidden="1">tisk!$A$10:$P$1274</definedName>
    <definedName name="_xlnm.Print_Area" localSheetId="0">'formulář 5 -pol.rozp'!$A$1:$K$147</definedName>
    <definedName name="_xlnm.Print_Area" localSheetId="1">tisk!$A$2:$E$488</definedName>
  </definedNames>
  <calcPr calcId="145621"/>
</workbook>
</file>

<file path=xl/calcChain.xml><?xml version="1.0" encoding="utf-8"?>
<calcChain xmlns="http://schemas.openxmlformats.org/spreadsheetml/2006/main">
  <c r="K122" i="1" l="1"/>
  <c r="K108" i="1" l="1"/>
  <c r="K109" i="1"/>
  <c r="K110" i="1"/>
  <c r="K111" i="1"/>
  <c r="K112" i="1"/>
  <c r="K113" i="1"/>
  <c r="K114" i="1"/>
  <c r="K115" i="1"/>
  <c r="K116" i="1"/>
  <c r="K117" i="1"/>
  <c r="K118" i="1"/>
  <c r="K119" i="1"/>
  <c r="K120" i="1"/>
  <c r="K121" i="1"/>
  <c r="K107" i="1" l="1"/>
  <c r="K106" i="1"/>
  <c r="K105" i="1" l="1"/>
  <c r="K103" i="1" l="1"/>
  <c r="K104" i="1"/>
  <c r="K102" i="1"/>
  <c r="K47" i="1" l="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79" i="1"/>
  <c r="K80" i="1"/>
  <c r="K81" i="1"/>
  <c r="K82" i="1"/>
  <c r="K83" i="1"/>
  <c r="K84" i="1"/>
  <c r="K85" i="1"/>
  <c r="K86" i="1"/>
  <c r="K87" i="1"/>
  <c r="K88" i="1"/>
  <c r="K89" i="1"/>
  <c r="K90" i="1"/>
  <c r="K91" i="1"/>
  <c r="K92" i="1"/>
  <c r="K93" i="1"/>
  <c r="K94" i="1"/>
  <c r="K95" i="1"/>
  <c r="K96" i="1"/>
  <c r="K97" i="1"/>
  <c r="K98" i="1"/>
  <c r="K99" i="1"/>
  <c r="K100" i="1"/>
  <c r="K101" i="1"/>
  <c r="K132" i="1" l="1"/>
  <c r="K133" i="1"/>
  <c r="K134" i="1"/>
  <c r="K135" i="1"/>
  <c r="K136" i="1"/>
  <c r="K137" i="1"/>
  <c r="K138" i="1"/>
  <c r="K139" i="1"/>
  <c r="K140" i="1"/>
  <c r="K141" i="1"/>
  <c r="K142" i="1"/>
  <c r="K143" i="1"/>
  <c r="K144" i="1"/>
  <c r="K145" i="1"/>
  <c r="K40" i="1"/>
  <c r="K41" i="1"/>
  <c r="K42" i="1"/>
  <c r="K43" i="1"/>
  <c r="K44" i="1"/>
  <c r="K45" i="1"/>
  <c r="K46" i="1"/>
  <c r="R123" i="1" l="1"/>
  <c r="K125" i="1"/>
  <c r="K126" i="1"/>
  <c r="K127" i="1"/>
  <c r="K128" i="1"/>
  <c r="K129" i="1"/>
  <c r="K130" i="1"/>
  <c r="K131" i="1"/>
  <c r="K13" i="1"/>
  <c r="K14" i="1"/>
  <c r="K15" i="1"/>
  <c r="K16" i="1"/>
  <c r="K17" i="1"/>
  <c r="K18" i="1"/>
  <c r="K19" i="1"/>
  <c r="K20" i="1"/>
  <c r="K21" i="1"/>
  <c r="K22" i="1"/>
  <c r="K23" i="1"/>
  <c r="K24" i="1"/>
  <c r="K25" i="1"/>
  <c r="K26" i="1"/>
  <c r="K27" i="1"/>
  <c r="K28" i="1"/>
  <c r="K29" i="1"/>
  <c r="K30" i="1"/>
  <c r="K31" i="1"/>
  <c r="K32" i="1"/>
  <c r="K33" i="1"/>
  <c r="K34" i="1"/>
  <c r="K35" i="1"/>
  <c r="K36" i="1"/>
  <c r="K37" i="1"/>
  <c r="K38" i="1"/>
  <c r="K39"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125" i="1"/>
  <c r="R126" i="1"/>
  <c r="R127" i="1"/>
  <c r="R128" i="1"/>
  <c r="R129" i="1"/>
  <c r="R130" i="1"/>
  <c r="R131" i="1"/>
  <c r="R146" i="1"/>
  <c r="R147" i="1"/>
  <c r="R12" i="1"/>
  <c r="R11" i="1"/>
  <c r="F3" i="4"/>
  <c r="E4" i="4"/>
  <c r="F13" i="4"/>
  <c r="C5" i="4"/>
  <c r="E5" i="4"/>
  <c r="C4" i="4"/>
  <c r="A11" i="4"/>
  <c r="E11" i="4"/>
  <c r="C11" i="4"/>
  <c r="D11" i="4"/>
  <c r="B11" i="4"/>
  <c r="K123" i="1" l="1"/>
  <c r="F15" i="4"/>
  <c r="K146" i="1"/>
  <c r="H11" i="4"/>
  <c r="C12" i="4"/>
  <c r="G12" i="4" s="1"/>
  <c r="G11" i="4"/>
  <c r="C13" i="4"/>
  <c r="E13" i="4"/>
  <c r="B13" i="4"/>
  <c r="D13" i="4"/>
  <c r="A13" i="4"/>
  <c r="K1" i="1" l="1"/>
  <c r="P1" i="1" s="1"/>
  <c r="K147" i="1"/>
  <c r="I13" i="4"/>
  <c r="G13" i="4"/>
  <c r="H13" i="4"/>
  <c r="F17" i="4"/>
  <c r="C15" i="4"/>
  <c r="D15" i="4"/>
  <c r="C14" i="4"/>
  <c r="A15" i="4"/>
  <c r="B15" i="4"/>
  <c r="E15" i="4"/>
  <c r="H15" i="4" l="1"/>
  <c r="G14" i="4"/>
  <c r="G15" i="4"/>
  <c r="I15" i="4"/>
  <c r="F19" i="4"/>
  <c r="C17" i="4"/>
  <c r="B17" i="4"/>
  <c r="E17" i="4"/>
  <c r="C16" i="4"/>
  <c r="A17" i="4"/>
  <c r="D17" i="4"/>
  <c r="H17" i="4" l="1"/>
  <c r="I17" i="4"/>
  <c r="G17" i="4"/>
  <c r="G16" i="4"/>
  <c r="F21" i="4"/>
  <c r="C18" i="4"/>
  <c r="E19" i="4"/>
  <c r="D19" i="4"/>
  <c r="B19" i="4"/>
  <c r="C19" i="4"/>
  <c r="A19" i="4"/>
  <c r="H19" i="4" l="1"/>
  <c r="G18" i="4"/>
  <c r="I19" i="4"/>
  <c r="G19" i="4"/>
  <c r="F23" i="4"/>
  <c r="B21" i="4"/>
  <c r="C20" i="4"/>
  <c r="D21" i="4"/>
  <c r="C21" i="4"/>
  <c r="E21" i="4"/>
  <c r="A21" i="4"/>
  <c r="G21" i="4" l="1"/>
  <c r="I21" i="4"/>
  <c r="G20" i="4"/>
  <c r="H21" i="4"/>
  <c r="F25" i="4"/>
  <c r="C22" i="4"/>
  <c r="B23" i="4"/>
  <c r="A23" i="4"/>
  <c r="D23" i="4"/>
  <c r="E23" i="4"/>
  <c r="C23" i="4"/>
  <c r="G23" i="4" l="1"/>
  <c r="I23" i="4"/>
  <c r="H23" i="4"/>
  <c r="G22" i="4"/>
  <c r="F27" i="4"/>
  <c r="C25" i="4"/>
  <c r="B25" i="4"/>
  <c r="D25" i="4"/>
  <c r="E25" i="4"/>
  <c r="C24" i="4"/>
  <c r="A25" i="4"/>
  <c r="H25" i="4" l="1"/>
  <c r="G25" i="4"/>
  <c r="I25" i="4"/>
  <c r="G24" i="4"/>
  <c r="F29" i="4"/>
  <c r="E27" i="4"/>
  <c r="B27" i="4"/>
  <c r="D27" i="4"/>
  <c r="A27" i="4"/>
  <c r="C26" i="4"/>
  <c r="C27" i="4"/>
  <c r="H27" i="4" l="1"/>
  <c r="G27" i="4"/>
  <c r="I27" i="4"/>
  <c r="G26" i="4"/>
  <c r="F31" i="4"/>
  <c r="D29" i="4"/>
  <c r="A29" i="4"/>
  <c r="E29" i="4"/>
  <c r="C28" i="4"/>
  <c r="B29" i="4"/>
  <c r="C29" i="4"/>
  <c r="H29" i="4" l="1"/>
  <c r="G28" i="4"/>
  <c r="G29" i="4"/>
  <c r="I29" i="4"/>
  <c r="F33" i="4"/>
  <c r="A31" i="4"/>
  <c r="E31" i="4"/>
  <c r="C31" i="4"/>
  <c r="D31" i="4"/>
  <c r="B31" i="4"/>
  <c r="C30" i="4"/>
  <c r="H31" i="4" l="1"/>
  <c r="G30" i="4"/>
  <c r="I31" i="4"/>
  <c r="G31" i="4"/>
  <c r="F35" i="4"/>
  <c r="B33" i="4"/>
  <c r="E33" i="4"/>
  <c r="D33" i="4"/>
  <c r="A33" i="4"/>
  <c r="C32" i="4"/>
  <c r="C33" i="4"/>
  <c r="G32" i="4" l="1"/>
  <c r="G33" i="4"/>
  <c r="I33" i="4"/>
  <c r="H33" i="4"/>
  <c r="F37" i="4"/>
  <c r="A35" i="4"/>
  <c r="C34" i="4"/>
  <c r="D35" i="4"/>
  <c r="E35" i="4"/>
  <c r="B35" i="4"/>
  <c r="C35" i="4"/>
  <c r="I35" i="4" l="1"/>
  <c r="G35" i="4"/>
  <c r="H35" i="4"/>
  <c r="G34" i="4"/>
  <c r="F39" i="4"/>
  <c r="D37" i="4"/>
  <c r="C36" i="4"/>
  <c r="E37" i="4"/>
  <c r="C37" i="4"/>
  <c r="A37" i="4"/>
  <c r="B37" i="4"/>
  <c r="H37" i="4" l="1"/>
  <c r="I37" i="4"/>
  <c r="G37" i="4"/>
  <c r="G36" i="4"/>
  <c r="F41" i="4"/>
  <c r="A39" i="4"/>
  <c r="D39" i="4"/>
  <c r="C38" i="4"/>
  <c r="B39" i="4"/>
  <c r="C39" i="4"/>
  <c r="E39" i="4"/>
  <c r="I39" i="4" l="1"/>
  <c r="G39" i="4"/>
  <c r="H39" i="4"/>
  <c r="G38" i="4"/>
  <c r="F43" i="4"/>
  <c r="B41" i="4"/>
  <c r="D41" i="4"/>
  <c r="A41" i="4"/>
  <c r="C40" i="4"/>
  <c r="E41" i="4"/>
  <c r="C41" i="4"/>
  <c r="G40" i="4" l="1"/>
  <c r="I41" i="4"/>
  <c r="G41" i="4"/>
  <c r="H41" i="4"/>
  <c r="F45" i="4"/>
  <c r="A43" i="4"/>
  <c r="C43" i="4"/>
  <c r="D43" i="4"/>
  <c r="B43" i="4"/>
  <c r="E43" i="4"/>
  <c r="C42" i="4"/>
  <c r="H43" i="4" l="1"/>
  <c r="I43" i="4"/>
  <c r="G43" i="4"/>
  <c r="G42" i="4"/>
  <c r="F47" i="4"/>
  <c r="C45" i="4"/>
  <c r="B45" i="4"/>
  <c r="A45" i="4"/>
  <c r="C44" i="4"/>
  <c r="E45" i="4"/>
  <c r="D45" i="4"/>
  <c r="G45" i="4" l="1"/>
  <c r="I45" i="4"/>
  <c r="H45" i="4"/>
  <c r="G44" i="4"/>
  <c r="F49" i="4"/>
  <c r="A47" i="4"/>
  <c r="D47" i="4"/>
  <c r="E47" i="4"/>
  <c r="C46" i="4"/>
  <c r="B47" i="4"/>
  <c r="C47" i="4"/>
  <c r="H47" i="4" l="1"/>
  <c r="G47" i="4"/>
  <c r="I47" i="4"/>
  <c r="G46" i="4"/>
  <c r="F51" i="4"/>
  <c r="C48" i="4"/>
  <c r="A49" i="4"/>
  <c r="B49" i="4"/>
  <c r="D49" i="4"/>
  <c r="E49" i="4"/>
  <c r="C49" i="4"/>
  <c r="H49" i="4" l="1"/>
  <c r="G49" i="4"/>
  <c r="I49" i="4"/>
  <c r="G48" i="4"/>
  <c r="F53" i="4"/>
  <c r="B51" i="4"/>
  <c r="E51" i="4"/>
  <c r="C51" i="4"/>
  <c r="D51" i="4"/>
  <c r="C50" i="4"/>
  <c r="A51" i="4"/>
  <c r="G50" i="4" l="1"/>
  <c r="H51" i="4"/>
  <c r="I51" i="4"/>
  <c r="G51" i="4"/>
  <c r="F55" i="4"/>
  <c r="E53" i="4"/>
  <c r="C53" i="4"/>
  <c r="D53" i="4"/>
  <c r="B53" i="4"/>
  <c r="C52" i="4"/>
  <c r="A53" i="4"/>
  <c r="G52" i="4" l="1"/>
  <c r="I53" i="4"/>
  <c r="G53" i="4"/>
  <c r="H53" i="4"/>
  <c r="F57" i="4"/>
  <c r="C55" i="4"/>
  <c r="C54" i="4"/>
  <c r="B55" i="4"/>
  <c r="A55" i="4"/>
  <c r="E55" i="4"/>
  <c r="D55" i="4"/>
  <c r="G55" i="4" l="1"/>
  <c r="I55" i="4"/>
  <c r="H55" i="4"/>
  <c r="G54" i="4"/>
  <c r="F59" i="4"/>
  <c r="B57" i="4"/>
  <c r="C56" i="4"/>
  <c r="A57" i="4"/>
  <c r="C57" i="4"/>
  <c r="D57" i="4"/>
  <c r="E57" i="4"/>
  <c r="G56" i="4" l="1"/>
  <c r="H57" i="4"/>
  <c r="I57" i="4"/>
  <c r="G57" i="4"/>
  <c r="F61" i="4"/>
  <c r="D59" i="4"/>
  <c r="B59" i="4"/>
  <c r="E59" i="4"/>
  <c r="C59" i="4"/>
  <c r="C58" i="4"/>
  <c r="A59" i="4"/>
  <c r="H59" i="4" l="1"/>
  <c r="G59" i="4"/>
  <c r="I59" i="4"/>
  <c r="G58" i="4"/>
  <c r="F63" i="4"/>
  <c r="A61" i="4"/>
  <c r="D61" i="4"/>
  <c r="C60" i="4"/>
  <c r="C61" i="4"/>
  <c r="E61" i="4"/>
  <c r="B61" i="4"/>
  <c r="H61" i="4" l="1"/>
  <c r="I61" i="4"/>
  <c r="G61" i="4"/>
  <c r="G60" i="4"/>
  <c r="F65" i="4"/>
  <c r="A63" i="4"/>
  <c r="D63" i="4"/>
  <c r="E63" i="4"/>
  <c r="B63" i="4"/>
  <c r="C63" i="4"/>
  <c r="C62" i="4"/>
  <c r="H63" i="4" l="1"/>
  <c r="I63" i="4"/>
  <c r="G63" i="4"/>
  <c r="G62" i="4"/>
  <c r="F67" i="4"/>
  <c r="C65" i="4"/>
  <c r="C64" i="4"/>
  <c r="A65" i="4"/>
  <c r="E65" i="4"/>
  <c r="B65" i="4"/>
  <c r="D65" i="4"/>
  <c r="I65" i="4" l="1"/>
  <c r="G65" i="4"/>
  <c r="H65" i="4"/>
  <c r="G64" i="4"/>
  <c r="F69" i="4"/>
  <c r="C67" i="4"/>
  <c r="C66" i="4"/>
  <c r="A67" i="4"/>
  <c r="B67" i="4"/>
  <c r="E67" i="4"/>
  <c r="D67" i="4"/>
  <c r="G66" i="4" l="1"/>
  <c r="H67" i="4"/>
  <c r="I67" i="4"/>
  <c r="G67" i="4"/>
  <c r="F71" i="4"/>
  <c r="C69" i="4"/>
  <c r="A69" i="4"/>
  <c r="E69" i="4"/>
  <c r="D69" i="4"/>
  <c r="C68" i="4"/>
  <c r="B69" i="4"/>
  <c r="H69" i="4" l="1"/>
  <c r="I69" i="4"/>
  <c r="G69" i="4"/>
  <c r="G68" i="4"/>
  <c r="F73" i="4"/>
  <c r="C71" i="4"/>
  <c r="B71" i="4"/>
  <c r="C70" i="4"/>
  <c r="E71" i="4"/>
  <c r="D71" i="4"/>
  <c r="A71" i="4"/>
  <c r="I71" i="4" l="1"/>
  <c r="G71" i="4"/>
  <c r="H71" i="4"/>
  <c r="G70" i="4"/>
  <c r="F75" i="4"/>
  <c r="A73" i="4"/>
  <c r="E73" i="4"/>
  <c r="B73" i="4"/>
  <c r="D73" i="4"/>
  <c r="C72" i="4"/>
  <c r="C73" i="4"/>
  <c r="H73" i="4" l="1"/>
  <c r="G72" i="4"/>
  <c r="G73" i="4"/>
  <c r="I73" i="4"/>
  <c r="F77" i="4"/>
  <c r="D75" i="4"/>
  <c r="C74" i="4"/>
  <c r="E75" i="4"/>
  <c r="C75" i="4"/>
  <c r="B75" i="4"/>
  <c r="A75" i="4"/>
  <c r="I75" i="4" l="1"/>
  <c r="G75" i="4"/>
  <c r="H75" i="4"/>
  <c r="G74" i="4"/>
  <c r="F79" i="4"/>
  <c r="D77" i="4"/>
  <c r="A77" i="4"/>
  <c r="C76" i="4"/>
  <c r="C77" i="4"/>
  <c r="E77" i="4"/>
  <c r="B77" i="4"/>
  <c r="G77" i="4" l="1"/>
  <c r="I77" i="4"/>
  <c r="G76" i="4"/>
  <c r="H77" i="4"/>
  <c r="F81" i="4"/>
  <c r="B79" i="4"/>
  <c r="A79" i="4"/>
  <c r="C78" i="4"/>
  <c r="E79" i="4"/>
  <c r="D79" i="4"/>
  <c r="C79" i="4"/>
  <c r="H79" i="4" l="1"/>
  <c r="G79" i="4"/>
  <c r="I79" i="4"/>
  <c r="G78" i="4"/>
  <c r="F83" i="4"/>
  <c r="C80" i="4"/>
  <c r="E81" i="4"/>
  <c r="A81" i="4"/>
  <c r="B81" i="4"/>
  <c r="D81" i="4"/>
  <c r="C81" i="4"/>
  <c r="H81" i="4" l="1"/>
  <c r="G80" i="4"/>
  <c r="I81" i="4"/>
  <c r="G81" i="4"/>
  <c r="F85" i="4"/>
  <c r="D83" i="4"/>
  <c r="E83" i="4"/>
  <c r="B83" i="4"/>
  <c r="C82" i="4"/>
  <c r="C83" i="4"/>
  <c r="A83" i="4"/>
  <c r="G83" i="4" l="1"/>
  <c r="I83" i="4"/>
  <c r="H83" i="4"/>
  <c r="G82" i="4"/>
  <c r="F87" i="4"/>
  <c r="D85" i="4"/>
  <c r="B85" i="4"/>
  <c r="E85" i="4"/>
  <c r="C85" i="4"/>
  <c r="A85" i="4"/>
  <c r="C84" i="4"/>
  <c r="G84" i="4" l="1"/>
  <c r="H85" i="4"/>
  <c r="G85" i="4"/>
  <c r="I85" i="4"/>
  <c r="F89" i="4"/>
  <c r="C87" i="4"/>
  <c r="C86" i="4"/>
  <c r="E87" i="4"/>
  <c r="A87" i="4"/>
  <c r="B87" i="4"/>
  <c r="D87" i="4"/>
  <c r="H87" i="4" l="1"/>
  <c r="G86" i="4"/>
  <c r="I87" i="4"/>
  <c r="G87" i="4"/>
  <c r="F91" i="4"/>
  <c r="A89" i="4"/>
  <c r="B89" i="4"/>
  <c r="D89" i="4"/>
  <c r="C88" i="4"/>
  <c r="C89" i="4"/>
  <c r="E89" i="4"/>
  <c r="I89" i="4" l="1"/>
  <c r="G89" i="4"/>
  <c r="H89" i="4"/>
  <c r="G88" i="4"/>
  <c r="F93" i="4"/>
  <c r="A91" i="4"/>
  <c r="B91" i="4"/>
  <c r="D91" i="4"/>
  <c r="C91" i="4"/>
  <c r="C90" i="4"/>
  <c r="E91" i="4"/>
  <c r="G91" i="4" l="1"/>
  <c r="I91" i="4"/>
  <c r="H91" i="4"/>
  <c r="G90" i="4"/>
  <c r="F95" i="4"/>
  <c r="B93" i="4"/>
  <c r="E93" i="4"/>
  <c r="A93" i="4"/>
  <c r="C93" i="4"/>
  <c r="C92" i="4"/>
  <c r="D93" i="4"/>
  <c r="G93" i="4" l="1"/>
  <c r="I93" i="4"/>
  <c r="G92" i="4"/>
  <c r="H93" i="4"/>
  <c r="F97" i="4"/>
  <c r="E95" i="4"/>
  <c r="C94" i="4"/>
  <c r="D95" i="4"/>
  <c r="C95" i="4"/>
  <c r="A95" i="4"/>
  <c r="B95" i="4"/>
  <c r="G95" i="4" l="1"/>
  <c r="I95" i="4"/>
  <c r="H95" i="4"/>
  <c r="G94" i="4"/>
  <c r="F99" i="4"/>
  <c r="D97" i="4"/>
  <c r="A97" i="4"/>
  <c r="C97" i="4"/>
  <c r="B97" i="4"/>
  <c r="C96" i="4"/>
  <c r="E97" i="4"/>
  <c r="G97" i="4" l="1"/>
  <c r="I97" i="4"/>
  <c r="H97" i="4"/>
  <c r="G96" i="4"/>
  <c r="F101" i="4"/>
  <c r="B99" i="4"/>
  <c r="C98" i="4"/>
  <c r="D99" i="4"/>
  <c r="C99" i="4"/>
  <c r="E99" i="4"/>
  <c r="A99" i="4"/>
  <c r="G98" i="4" l="1"/>
  <c r="I99" i="4"/>
  <c r="G99" i="4"/>
  <c r="H99" i="4"/>
  <c r="F103" i="4"/>
  <c r="C100" i="4"/>
  <c r="C101" i="4"/>
  <c r="B101" i="4"/>
  <c r="A101" i="4"/>
  <c r="D101" i="4"/>
  <c r="E101" i="4"/>
  <c r="G101" i="4" l="1"/>
  <c r="I101" i="4"/>
  <c r="H101" i="4"/>
  <c r="G100" i="4"/>
  <c r="F105" i="4"/>
  <c r="D103" i="4"/>
  <c r="C103" i="4"/>
  <c r="A103" i="4"/>
  <c r="B103" i="4"/>
  <c r="C102" i="4"/>
  <c r="E103" i="4"/>
  <c r="G103" i="4" l="1"/>
  <c r="I103" i="4"/>
  <c r="G102" i="4"/>
  <c r="H103" i="4"/>
  <c r="F107" i="4"/>
  <c r="A105" i="4"/>
  <c r="C105" i="4"/>
  <c r="E105" i="4"/>
  <c r="B105" i="4"/>
  <c r="D105" i="4"/>
  <c r="C104" i="4"/>
  <c r="I105" i="4" l="1"/>
  <c r="G105" i="4"/>
  <c r="H105" i="4"/>
  <c r="G104" i="4"/>
  <c r="F109" i="4"/>
  <c r="C106" i="4"/>
  <c r="D107" i="4"/>
  <c r="E107" i="4"/>
  <c r="C107" i="4"/>
  <c r="B107" i="4"/>
  <c r="A107" i="4"/>
  <c r="G106" i="4" l="1"/>
  <c r="H107" i="4"/>
  <c r="I107" i="4"/>
  <c r="G107" i="4"/>
  <c r="F111" i="4"/>
  <c r="C108" i="4"/>
  <c r="B109" i="4"/>
  <c r="E109" i="4"/>
  <c r="C109" i="4"/>
  <c r="A109" i="4"/>
  <c r="D109" i="4"/>
  <c r="I109" i="4" l="1"/>
  <c r="G109" i="4"/>
  <c r="G108" i="4"/>
  <c r="H109" i="4"/>
  <c r="F113" i="4"/>
  <c r="B111" i="4"/>
  <c r="C111" i="4"/>
  <c r="E111" i="4"/>
  <c r="C110" i="4"/>
  <c r="D111" i="4"/>
  <c r="A111" i="4"/>
  <c r="H111" i="4" l="1"/>
  <c r="I111" i="4"/>
  <c r="G111" i="4"/>
  <c r="G110" i="4"/>
  <c r="F115" i="4"/>
  <c r="A113" i="4"/>
  <c r="D113" i="4"/>
  <c r="B113" i="4"/>
  <c r="E113" i="4"/>
  <c r="C112" i="4"/>
  <c r="C113" i="4"/>
  <c r="I113" i="4" l="1"/>
  <c r="G113" i="4"/>
  <c r="G112" i="4"/>
  <c r="H113" i="4"/>
  <c r="F117" i="4"/>
  <c r="C114" i="4"/>
  <c r="A115" i="4"/>
  <c r="B115" i="4"/>
  <c r="C115" i="4"/>
  <c r="D115" i="4"/>
  <c r="E115" i="4"/>
  <c r="G114" i="4" l="1"/>
  <c r="G115" i="4"/>
  <c r="I115" i="4"/>
  <c r="H115" i="4"/>
  <c r="F119" i="4"/>
  <c r="A117" i="4"/>
  <c r="B117" i="4"/>
  <c r="C116" i="4"/>
  <c r="E117" i="4"/>
  <c r="C117" i="4"/>
  <c r="D117" i="4"/>
  <c r="H117" i="4" l="1"/>
  <c r="I117" i="4"/>
  <c r="G117" i="4"/>
  <c r="J117" i="4"/>
  <c r="G116" i="4"/>
  <c r="F121" i="4"/>
  <c r="C118" i="4"/>
  <c r="C119" i="4"/>
  <c r="B119" i="4"/>
  <c r="A119" i="4"/>
  <c r="D119" i="4"/>
  <c r="E119" i="4"/>
  <c r="H119" i="4" l="1"/>
  <c r="G119" i="4"/>
  <c r="I119" i="4"/>
  <c r="G118" i="4"/>
  <c r="F123" i="4"/>
  <c r="B121" i="4"/>
  <c r="C120" i="4"/>
  <c r="E121" i="4"/>
  <c r="A121" i="4"/>
  <c r="D121" i="4"/>
  <c r="C121" i="4"/>
  <c r="H121" i="4" l="1"/>
  <c r="G121" i="4"/>
  <c r="I121" i="4"/>
  <c r="G120" i="4"/>
  <c r="F125" i="4"/>
  <c r="D123" i="4"/>
  <c r="B123" i="4"/>
  <c r="C122" i="4"/>
  <c r="E123" i="4"/>
  <c r="C123" i="4"/>
  <c r="A123" i="4"/>
  <c r="I123" i="4" l="1"/>
  <c r="G123" i="4"/>
  <c r="G122" i="4"/>
  <c r="H123" i="4"/>
  <c r="F127" i="4"/>
  <c r="C124" i="4"/>
  <c r="E125" i="4"/>
  <c r="D125" i="4"/>
  <c r="A125" i="4"/>
  <c r="B125" i="4"/>
  <c r="C125" i="4"/>
  <c r="H125" i="4" l="1"/>
  <c r="G125" i="4"/>
  <c r="I125" i="4"/>
  <c r="G124" i="4"/>
  <c r="F129" i="4"/>
  <c r="E127" i="4"/>
  <c r="B127" i="4"/>
  <c r="C126" i="4"/>
  <c r="A127" i="4"/>
  <c r="C127" i="4"/>
  <c r="D127" i="4"/>
  <c r="H127" i="4" l="1"/>
  <c r="I127" i="4"/>
  <c r="G127" i="4"/>
  <c r="G126" i="4"/>
  <c r="F131" i="4"/>
  <c r="A129" i="4"/>
  <c r="B129" i="4"/>
  <c r="D129" i="4"/>
  <c r="C129" i="4"/>
  <c r="E129" i="4"/>
  <c r="C128" i="4"/>
  <c r="H129" i="4" l="1"/>
  <c r="G129" i="4"/>
  <c r="I129" i="4"/>
  <c r="G128" i="4"/>
  <c r="F133" i="4"/>
  <c r="C131" i="4"/>
  <c r="D131" i="4"/>
  <c r="E131" i="4"/>
  <c r="C130" i="4"/>
  <c r="A131" i="4"/>
  <c r="B131" i="4"/>
  <c r="G131" i="4" l="1"/>
  <c r="I131" i="4"/>
  <c r="G130" i="4"/>
  <c r="H131" i="4"/>
  <c r="F135" i="4"/>
  <c r="A133" i="4"/>
  <c r="B133" i="4"/>
  <c r="C132" i="4"/>
  <c r="E133" i="4"/>
  <c r="C133" i="4"/>
  <c r="D133" i="4"/>
  <c r="G133" i="4" l="1"/>
  <c r="I133" i="4"/>
  <c r="H133" i="4"/>
  <c r="G132" i="4"/>
  <c r="F137" i="4"/>
  <c r="B135" i="4"/>
  <c r="A135" i="4"/>
  <c r="C135" i="4"/>
  <c r="C134" i="4"/>
  <c r="E135" i="4"/>
  <c r="D135" i="4"/>
  <c r="I135" i="4" l="1"/>
  <c r="G135" i="4"/>
  <c r="G134" i="4"/>
  <c r="H135" i="4"/>
  <c r="F139" i="4"/>
  <c r="C136" i="4"/>
  <c r="A137" i="4"/>
  <c r="C137" i="4"/>
  <c r="B137" i="4"/>
  <c r="D137" i="4"/>
  <c r="E137" i="4"/>
  <c r="H137" i="4" l="1"/>
  <c r="G137" i="4"/>
  <c r="I137" i="4"/>
  <c r="G136" i="4"/>
  <c r="F141" i="4"/>
  <c r="B139" i="4"/>
  <c r="A139" i="4"/>
  <c r="E139" i="4"/>
  <c r="C138" i="4"/>
  <c r="C139" i="4"/>
  <c r="D139" i="4"/>
  <c r="I139" i="4" l="1"/>
  <c r="G139" i="4"/>
  <c r="H139" i="4"/>
  <c r="G138" i="4"/>
  <c r="F143" i="4"/>
  <c r="B141" i="4"/>
  <c r="C141" i="4"/>
  <c r="E141" i="4"/>
  <c r="C140" i="4"/>
  <c r="D141" i="4"/>
  <c r="A141" i="4"/>
  <c r="H141" i="4" l="1"/>
  <c r="G140" i="4"/>
  <c r="G141" i="4"/>
  <c r="I141" i="4"/>
  <c r="F145" i="4"/>
  <c r="C143" i="4"/>
  <c r="E143" i="4"/>
  <c r="D143" i="4"/>
  <c r="C142" i="4"/>
  <c r="B143" i="4"/>
  <c r="A143" i="4"/>
  <c r="H143" i="4" l="1"/>
  <c r="G143" i="4"/>
  <c r="I143" i="4"/>
  <c r="G142" i="4"/>
  <c r="F147" i="4"/>
  <c r="E145" i="4"/>
  <c r="A145" i="4"/>
  <c r="C144" i="4"/>
  <c r="D145" i="4"/>
  <c r="C145" i="4"/>
  <c r="B145" i="4"/>
  <c r="H145" i="4" l="1"/>
  <c r="G144" i="4"/>
  <c r="G145" i="4"/>
  <c r="I145" i="4"/>
  <c r="F149" i="4"/>
  <c r="D147" i="4"/>
  <c r="A147" i="4"/>
  <c r="C146" i="4"/>
  <c r="C147" i="4"/>
  <c r="E147" i="4"/>
  <c r="B147" i="4"/>
  <c r="G147" i="4" l="1"/>
  <c r="I147" i="4"/>
  <c r="H147" i="4"/>
  <c r="G146" i="4"/>
  <c r="F151" i="4"/>
  <c r="E149" i="4"/>
  <c r="B149" i="4"/>
  <c r="C148" i="4"/>
  <c r="C149" i="4"/>
  <c r="D149" i="4"/>
  <c r="A149" i="4"/>
  <c r="G148" i="4" l="1"/>
  <c r="H149" i="4"/>
  <c r="G149" i="4"/>
  <c r="I149" i="4"/>
  <c r="F153" i="4"/>
  <c r="E151" i="4"/>
  <c r="C151" i="4"/>
  <c r="A151" i="4"/>
  <c r="D151" i="4"/>
  <c r="B151" i="4"/>
  <c r="C150" i="4"/>
  <c r="I151" i="4" l="1"/>
  <c r="G151" i="4"/>
  <c r="G150" i="4"/>
  <c r="H151" i="4"/>
  <c r="F155" i="4"/>
  <c r="B153" i="4"/>
  <c r="C152" i="4"/>
  <c r="E153" i="4"/>
  <c r="C153" i="4"/>
  <c r="A153" i="4"/>
  <c r="D153" i="4"/>
  <c r="H153" i="4" l="1"/>
  <c r="I153" i="4"/>
  <c r="G153" i="4"/>
  <c r="G152" i="4"/>
  <c r="F157" i="4"/>
  <c r="B155" i="4"/>
  <c r="A155" i="4"/>
  <c r="C154" i="4"/>
  <c r="D155" i="4"/>
  <c r="C155" i="4"/>
  <c r="E155" i="4"/>
  <c r="H155" i="4" l="1"/>
  <c r="G154" i="4"/>
  <c r="I155" i="4"/>
  <c r="G155" i="4"/>
  <c r="F159" i="4"/>
  <c r="C156" i="4"/>
  <c r="C157" i="4"/>
  <c r="A157" i="4"/>
  <c r="B157" i="4"/>
  <c r="E157" i="4"/>
  <c r="D157" i="4"/>
  <c r="I157" i="4" l="1"/>
  <c r="G157" i="4"/>
  <c r="H157" i="4"/>
  <c r="G156" i="4"/>
  <c r="F161" i="4"/>
  <c r="B159" i="4"/>
  <c r="E159" i="4"/>
  <c r="A159" i="4"/>
  <c r="D159" i="4"/>
  <c r="C159" i="4"/>
  <c r="C158" i="4"/>
  <c r="G158" i="4" l="1"/>
  <c r="G159" i="4"/>
  <c r="I159" i="4"/>
  <c r="H159" i="4"/>
  <c r="F163" i="4"/>
  <c r="C161" i="4"/>
  <c r="E161" i="4"/>
  <c r="D161" i="4"/>
  <c r="C160" i="4"/>
  <c r="A161" i="4"/>
  <c r="B161" i="4"/>
  <c r="I161" i="4" l="1"/>
  <c r="G161" i="4"/>
  <c r="H161" i="4"/>
  <c r="G160" i="4"/>
  <c r="F165" i="4"/>
  <c r="E163" i="4"/>
  <c r="D163" i="4"/>
  <c r="B163" i="4"/>
  <c r="C162" i="4"/>
  <c r="C163" i="4"/>
  <c r="A163" i="4"/>
  <c r="G162" i="4" l="1"/>
  <c r="G163" i="4"/>
  <c r="I163" i="4"/>
  <c r="H163" i="4"/>
  <c r="F167" i="4"/>
  <c r="E165" i="4"/>
  <c r="A165" i="4"/>
  <c r="C165" i="4"/>
  <c r="C164" i="4"/>
  <c r="B165" i="4"/>
  <c r="D165" i="4"/>
  <c r="G165" i="4" l="1"/>
  <c r="I165" i="4"/>
  <c r="H165" i="4"/>
  <c r="G164" i="4"/>
  <c r="F169" i="4"/>
  <c r="D167" i="4"/>
  <c r="B167" i="4"/>
  <c r="E167" i="4"/>
  <c r="C167" i="4"/>
  <c r="C166" i="4"/>
  <c r="A167" i="4"/>
  <c r="G166" i="4" l="1"/>
  <c r="G167" i="4"/>
  <c r="I167" i="4"/>
  <c r="H167" i="4"/>
  <c r="F171" i="4"/>
  <c r="C168" i="4"/>
  <c r="D169" i="4"/>
  <c r="E169" i="4"/>
  <c r="A169" i="4"/>
  <c r="C169" i="4"/>
  <c r="B169" i="4"/>
  <c r="G169" i="4" l="1"/>
  <c r="I169" i="4"/>
  <c r="H169" i="4"/>
  <c r="G168" i="4"/>
  <c r="F173" i="4"/>
  <c r="A171" i="4"/>
  <c r="E171" i="4"/>
  <c r="C171" i="4"/>
  <c r="C170" i="4"/>
  <c r="D171" i="4"/>
  <c r="B171" i="4"/>
  <c r="H171" i="4" l="1"/>
  <c r="G170" i="4"/>
  <c r="G171" i="4"/>
  <c r="I171" i="4"/>
  <c r="F175" i="4"/>
  <c r="D173" i="4"/>
  <c r="C173" i="4"/>
  <c r="B173" i="4"/>
  <c r="E173" i="4"/>
  <c r="A173" i="4"/>
  <c r="C172" i="4"/>
  <c r="H173" i="4" l="1"/>
  <c r="I173" i="4"/>
  <c r="G173" i="4"/>
  <c r="G172" i="4"/>
  <c r="F177" i="4"/>
  <c r="E175" i="4"/>
  <c r="C174" i="4"/>
  <c r="C175" i="4"/>
  <c r="B175" i="4"/>
  <c r="D175" i="4"/>
  <c r="A175" i="4"/>
  <c r="H175" i="4" l="1"/>
  <c r="G175" i="4"/>
  <c r="I175" i="4"/>
  <c r="G174" i="4"/>
  <c r="F179" i="4"/>
  <c r="C176" i="4"/>
  <c r="A177" i="4"/>
  <c r="B177" i="4"/>
  <c r="D177" i="4"/>
  <c r="E177" i="4"/>
  <c r="C177" i="4"/>
  <c r="I177" i="4" l="1"/>
  <c r="G177" i="4"/>
  <c r="H177" i="4"/>
  <c r="G176" i="4"/>
  <c r="F181" i="4"/>
  <c r="A179" i="4"/>
  <c r="E179" i="4"/>
  <c r="C178" i="4"/>
  <c r="C179" i="4"/>
  <c r="D179" i="4"/>
  <c r="B179" i="4"/>
  <c r="I179" i="4" l="1"/>
  <c r="G179" i="4"/>
  <c r="G178" i="4"/>
  <c r="H179" i="4"/>
  <c r="F183" i="4"/>
  <c r="E181" i="4"/>
  <c r="D181" i="4"/>
  <c r="C180" i="4"/>
  <c r="A181" i="4"/>
  <c r="C181" i="4"/>
  <c r="B181" i="4"/>
  <c r="G180" i="4" l="1"/>
  <c r="H181" i="4"/>
  <c r="G181" i="4"/>
  <c r="I181" i="4"/>
  <c r="F185" i="4"/>
  <c r="C183" i="4"/>
  <c r="B183" i="4"/>
  <c r="D183" i="4"/>
  <c r="A183" i="4"/>
  <c r="C182" i="4"/>
  <c r="E183" i="4"/>
  <c r="G182" i="4" l="1"/>
  <c r="H183" i="4"/>
  <c r="G183" i="4"/>
  <c r="I183" i="4"/>
  <c r="F187" i="4"/>
  <c r="C185" i="4"/>
  <c r="E185" i="4"/>
  <c r="A185" i="4"/>
  <c r="C184" i="4"/>
  <c r="D185" i="4"/>
  <c r="B185" i="4"/>
  <c r="I185" i="4" l="1"/>
  <c r="G185" i="4"/>
  <c r="H185" i="4"/>
  <c r="G184" i="4"/>
  <c r="F189" i="4"/>
  <c r="A187" i="4"/>
  <c r="B187" i="4"/>
  <c r="C186" i="4"/>
  <c r="D187" i="4"/>
  <c r="E187" i="4"/>
  <c r="C187" i="4"/>
  <c r="H187" i="4" l="1"/>
  <c r="G186" i="4"/>
  <c r="G187" i="4"/>
  <c r="I187" i="4"/>
  <c r="F191" i="4"/>
  <c r="C189" i="4"/>
  <c r="B189" i="4"/>
  <c r="C188" i="4"/>
  <c r="D189" i="4"/>
  <c r="E189" i="4"/>
  <c r="A189" i="4"/>
  <c r="H189" i="4" l="1"/>
  <c r="G188" i="4"/>
  <c r="G189" i="4"/>
  <c r="I189" i="4"/>
  <c r="F193" i="4"/>
  <c r="C191" i="4"/>
  <c r="D191" i="4"/>
  <c r="C190" i="4"/>
  <c r="A191" i="4"/>
  <c r="E191" i="4"/>
  <c r="B191" i="4"/>
  <c r="H191" i="4" l="1"/>
  <c r="G190" i="4"/>
  <c r="G191" i="4"/>
  <c r="I191" i="4"/>
  <c r="F195" i="4"/>
  <c r="C193" i="4"/>
  <c r="D193" i="4"/>
  <c r="C192" i="4"/>
  <c r="E193" i="4"/>
  <c r="A193" i="4"/>
  <c r="B193" i="4"/>
  <c r="G193" i="4" l="1"/>
  <c r="I193" i="4"/>
  <c r="H193" i="4"/>
  <c r="G192" i="4"/>
  <c r="F197" i="4"/>
  <c r="B195" i="4"/>
  <c r="A195" i="4"/>
  <c r="D195" i="4"/>
  <c r="C194" i="4"/>
  <c r="E195" i="4"/>
  <c r="C195" i="4"/>
  <c r="G194" i="4" l="1"/>
  <c r="G195" i="4"/>
  <c r="I195" i="4"/>
  <c r="H195" i="4"/>
  <c r="F199" i="4"/>
  <c r="E197" i="4"/>
  <c r="A197" i="4"/>
  <c r="B197" i="4"/>
  <c r="C196" i="4"/>
  <c r="C197" i="4"/>
  <c r="D197" i="4"/>
  <c r="I197" i="4" l="1"/>
  <c r="G197" i="4"/>
  <c r="H197" i="4"/>
  <c r="G196" i="4"/>
  <c r="F201" i="4"/>
  <c r="A199" i="4"/>
  <c r="C199" i="4"/>
  <c r="B199" i="4"/>
  <c r="D199" i="4"/>
  <c r="E199" i="4"/>
  <c r="C198" i="4"/>
  <c r="I199" i="4" l="1"/>
  <c r="G199" i="4"/>
  <c r="G198" i="4"/>
  <c r="H199" i="4"/>
  <c r="F203" i="4"/>
  <c r="C200" i="4"/>
  <c r="B201" i="4"/>
  <c r="D201" i="4"/>
  <c r="C201" i="4"/>
  <c r="A201" i="4"/>
  <c r="E201" i="4"/>
  <c r="H201" i="4" l="1"/>
  <c r="G201" i="4"/>
  <c r="I201" i="4"/>
  <c r="G200" i="4"/>
  <c r="F205" i="4"/>
  <c r="B203" i="4"/>
  <c r="A203" i="4"/>
  <c r="C203" i="4"/>
  <c r="C202" i="4"/>
  <c r="E203" i="4"/>
  <c r="D203" i="4"/>
  <c r="H203" i="4" l="1"/>
  <c r="I203" i="4"/>
  <c r="G203" i="4"/>
  <c r="G202" i="4"/>
  <c r="F207" i="4"/>
  <c r="B205" i="4"/>
  <c r="D205" i="4"/>
  <c r="E205" i="4"/>
  <c r="C204" i="4"/>
  <c r="A205" i="4"/>
  <c r="C205" i="4"/>
  <c r="I205" i="4" l="1"/>
  <c r="G205" i="4"/>
  <c r="H205" i="4"/>
  <c r="G204" i="4"/>
  <c r="F209" i="4"/>
  <c r="D207" i="4"/>
  <c r="B207" i="4"/>
  <c r="A207" i="4"/>
  <c r="E207" i="4"/>
  <c r="C207" i="4"/>
  <c r="C206" i="4"/>
  <c r="H207" i="4" l="1"/>
  <c r="G206" i="4"/>
  <c r="G207" i="4"/>
  <c r="I207" i="4"/>
  <c r="F211" i="4"/>
  <c r="E209" i="4"/>
  <c r="C208" i="4"/>
  <c r="B209" i="4"/>
  <c r="D209" i="4"/>
  <c r="C209" i="4"/>
  <c r="A209" i="4"/>
  <c r="H209" i="4" l="1"/>
  <c r="G209" i="4"/>
  <c r="I209" i="4"/>
  <c r="G208" i="4"/>
  <c r="F213" i="4"/>
  <c r="A211" i="4"/>
  <c r="B211" i="4"/>
  <c r="C211" i="4"/>
  <c r="E211" i="4"/>
  <c r="D211" i="4"/>
  <c r="C210" i="4"/>
  <c r="G211" i="4" l="1"/>
  <c r="I211" i="4"/>
  <c r="G210" i="4"/>
  <c r="H211" i="4"/>
  <c r="F215" i="4"/>
  <c r="D213" i="4"/>
  <c r="C213" i="4"/>
  <c r="E213" i="4"/>
  <c r="C212" i="4"/>
  <c r="A213" i="4"/>
  <c r="B213" i="4"/>
  <c r="I213" i="4" l="1"/>
  <c r="G213" i="4"/>
  <c r="H213" i="4"/>
  <c r="G212" i="4"/>
  <c r="F217" i="4"/>
  <c r="C215" i="4"/>
  <c r="E215" i="4"/>
  <c r="B215" i="4"/>
  <c r="D215" i="4"/>
  <c r="C214" i="4"/>
  <c r="A215" i="4"/>
  <c r="G214" i="4" l="1"/>
  <c r="I215" i="4"/>
  <c r="G215" i="4"/>
  <c r="H215" i="4"/>
  <c r="F219" i="4"/>
  <c r="A217" i="4"/>
  <c r="B217" i="4"/>
  <c r="D217" i="4"/>
  <c r="E217" i="4"/>
  <c r="C217" i="4"/>
  <c r="C216" i="4"/>
  <c r="G217" i="4" l="1"/>
  <c r="I217" i="4"/>
  <c r="G216" i="4"/>
  <c r="H217" i="4"/>
  <c r="F221" i="4"/>
  <c r="D219" i="4"/>
  <c r="A219" i="4"/>
  <c r="C219" i="4"/>
  <c r="B219" i="4"/>
  <c r="C218" i="4"/>
  <c r="E219" i="4"/>
  <c r="G219" i="4" l="1"/>
  <c r="I219" i="4"/>
  <c r="H219" i="4"/>
  <c r="G218" i="4"/>
  <c r="F223" i="4"/>
  <c r="D221" i="4"/>
  <c r="C221" i="4"/>
  <c r="B221" i="4"/>
  <c r="E221" i="4"/>
  <c r="C220" i="4"/>
  <c r="A221" i="4"/>
  <c r="H221" i="4" l="1"/>
  <c r="G220" i="4"/>
  <c r="G221" i="4"/>
  <c r="I221" i="4"/>
  <c r="F225" i="4"/>
  <c r="D223" i="4"/>
  <c r="B223" i="4"/>
  <c r="E223" i="4"/>
  <c r="A223" i="4"/>
  <c r="C222" i="4"/>
  <c r="C223" i="4"/>
  <c r="G222" i="4" l="1"/>
  <c r="H223" i="4"/>
  <c r="I223" i="4"/>
  <c r="G223" i="4"/>
  <c r="F227" i="4"/>
  <c r="C224" i="4"/>
  <c r="B225" i="4"/>
  <c r="C225" i="4"/>
  <c r="A225" i="4"/>
  <c r="D225" i="4"/>
  <c r="E225" i="4"/>
  <c r="G224" i="4" l="1"/>
  <c r="H225" i="4"/>
  <c r="I225" i="4"/>
  <c r="G225" i="4"/>
  <c r="F229" i="4"/>
  <c r="D227" i="4"/>
  <c r="C226" i="4"/>
  <c r="B227" i="4"/>
  <c r="E227" i="4"/>
  <c r="A227" i="4"/>
  <c r="C227" i="4"/>
  <c r="H227" i="4" l="1"/>
  <c r="I227" i="4"/>
  <c r="G227" i="4"/>
  <c r="G226" i="4"/>
  <c r="F231" i="4"/>
  <c r="D229" i="4"/>
  <c r="C228" i="4"/>
  <c r="B229" i="4"/>
  <c r="A229" i="4"/>
  <c r="C229" i="4"/>
  <c r="E229" i="4"/>
  <c r="G229" i="4" l="1"/>
  <c r="I229" i="4"/>
  <c r="G228" i="4"/>
  <c r="H229" i="4"/>
  <c r="F233" i="4"/>
  <c r="C231" i="4"/>
  <c r="A231" i="4"/>
  <c r="C230" i="4"/>
  <c r="B231" i="4"/>
  <c r="D231" i="4"/>
  <c r="E231" i="4"/>
  <c r="G231" i="4" l="1"/>
  <c r="I231" i="4"/>
  <c r="H231" i="4"/>
  <c r="G230" i="4"/>
  <c r="F235" i="4"/>
  <c r="C232" i="4"/>
  <c r="D233" i="4"/>
  <c r="B233" i="4"/>
  <c r="E233" i="4"/>
  <c r="C233" i="4"/>
  <c r="A233" i="4"/>
  <c r="H233" i="4" l="1"/>
  <c r="G232" i="4"/>
  <c r="I233" i="4"/>
  <c r="G233" i="4"/>
  <c r="F237" i="4"/>
  <c r="A235" i="4"/>
  <c r="B235" i="4"/>
  <c r="C235" i="4"/>
  <c r="C234" i="4"/>
  <c r="E235" i="4"/>
  <c r="D235" i="4"/>
  <c r="G235" i="4" l="1"/>
  <c r="I235" i="4"/>
  <c r="G234" i="4"/>
  <c r="H235" i="4"/>
  <c r="F239" i="4"/>
  <c r="B237" i="4"/>
  <c r="C236" i="4"/>
  <c r="D237" i="4"/>
  <c r="A237" i="4"/>
  <c r="C237" i="4"/>
  <c r="E237" i="4"/>
  <c r="I237" i="4" l="1"/>
  <c r="G237" i="4"/>
  <c r="H237" i="4"/>
  <c r="G236" i="4"/>
  <c r="F241" i="4"/>
  <c r="B239" i="4"/>
  <c r="D239" i="4"/>
  <c r="A239" i="4"/>
  <c r="C238" i="4"/>
  <c r="C239" i="4"/>
  <c r="E239" i="4"/>
  <c r="I239" i="4" l="1"/>
  <c r="G239" i="4"/>
  <c r="G238" i="4"/>
  <c r="H239" i="4"/>
  <c r="F243" i="4"/>
  <c r="E241" i="4"/>
  <c r="A241" i="4"/>
  <c r="C240" i="4"/>
  <c r="C241" i="4"/>
  <c r="D241" i="4"/>
  <c r="B241" i="4"/>
  <c r="H241" i="4" l="1"/>
  <c r="I241" i="4"/>
  <c r="G241" i="4"/>
  <c r="G240" i="4"/>
  <c r="F245" i="4"/>
  <c r="D243" i="4"/>
  <c r="B243" i="4"/>
  <c r="C243" i="4"/>
  <c r="E243" i="4"/>
  <c r="A243" i="4"/>
  <c r="C242" i="4"/>
  <c r="G243" i="4" l="1"/>
  <c r="I243" i="4"/>
  <c r="G242" i="4"/>
  <c r="H243" i="4"/>
  <c r="F247" i="4"/>
  <c r="D245" i="4"/>
  <c r="C245" i="4"/>
  <c r="B245" i="4"/>
  <c r="C244" i="4"/>
  <c r="A245" i="4"/>
  <c r="E245" i="4"/>
  <c r="I245" i="4" l="1"/>
  <c r="G245" i="4"/>
  <c r="H245" i="4"/>
  <c r="G244" i="4"/>
  <c r="F249" i="4"/>
  <c r="B247" i="4"/>
  <c r="D247" i="4"/>
  <c r="E247" i="4"/>
  <c r="C247" i="4"/>
  <c r="A247" i="4"/>
  <c r="C246" i="4"/>
  <c r="G246" i="4" l="1"/>
  <c r="H247" i="4"/>
  <c r="G247" i="4"/>
  <c r="I247" i="4"/>
  <c r="F251" i="4"/>
  <c r="A249" i="4"/>
  <c r="E249" i="4"/>
  <c r="D249" i="4"/>
  <c r="B249" i="4"/>
  <c r="C249" i="4"/>
  <c r="C248" i="4"/>
  <c r="G248" i="4" l="1"/>
  <c r="H249" i="4"/>
  <c r="I249" i="4"/>
  <c r="G249" i="4"/>
  <c r="F253" i="4"/>
  <c r="D251" i="4"/>
  <c r="A251" i="4"/>
  <c r="E251" i="4"/>
  <c r="B251" i="4"/>
  <c r="C251" i="4"/>
  <c r="C250" i="4"/>
  <c r="G250" i="4" l="1"/>
  <c r="H251" i="4"/>
  <c r="G251" i="4"/>
  <c r="I251" i="4"/>
  <c r="F255" i="4"/>
  <c r="D253" i="4"/>
  <c r="A253" i="4"/>
  <c r="C253" i="4"/>
  <c r="C252" i="4"/>
  <c r="E253" i="4"/>
  <c r="B253" i="4"/>
  <c r="G252" i="4" l="1"/>
  <c r="G253" i="4"/>
  <c r="I253" i="4"/>
  <c r="H253" i="4"/>
  <c r="F257" i="4"/>
  <c r="C254" i="4"/>
  <c r="A255" i="4"/>
  <c r="D255" i="4"/>
  <c r="B255" i="4"/>
  <c r="E255" i="4"/>
  <c r="C255" i="4"/>
  <c r="H255" i="4" l="1"/>
  <c r="I255" i="4"/>
  <c r="G255" i="4"/>
  <c r="G254" i="4"/>
  <c r="F259" i="4"/>
  <c r="B257" i="4"/>
  <c r="C256" i="4"/>
  <c r="C257" i="4"/>
  <c r="A257" i="4"/>
  <c r="E257" i="4"/>
  <c r="D257" i="4"/>
  <c r="H257" i="4" l="1"/>
  <c r="G256" i="4"/>
  <c r="I257" i="4"/>
  <c r="G257" i="4"/>
  <c r="F261" i="4"/>
  <c r="B259" i="4"/>
  <c r="A259" i="4"/>
  <c r="D259" i="4"/>
  <c r="C259" i="4"/>
  <c r="C258" i="4"/>
  <c r="E259" i="4"/>
  <c r="G259" i="4" l="1"/>
  <c r="I259" i="4"/>
  <c r="H259" i="4"/>
  <c r="G258" i="4"/>
  <c r="F263" i="4"/>
  <c r="D261" i="4"/>
  <c r="E261" i="4"/>
  <c r="C260" i="4"/>
  <c r="A261" i="4"/>
  <c r="B261" i="4"/>
  <c r="C261" i="4"/>
  <c r="G260" i="4" l="1"/>
  <c r="G261" i="4"/>
  <c r="I261" i="4"/>
  <c r="H261" i="4"/>
  <c r="F265" i="4"/>
  <c r="C262" i="4"/>
  <c r="A263" i="4"/>
  <c r="C263" i="4"/>
  <c r="B263" i="4"/>
  <c r="D263" i="4"/>
  <c r="E263" i="4"/>
  <c r="G263" i="4" l="1"/>
  <c r="I263" i="4"/>
  <c r="H263" i="4"/>
  <c r="G262" i="4"/>
  <c r="F267" i="4"/>
  <c r="A265" i="4"/>
  <c r="E265" i="4"/>
  <c r="C265" i="4"/>
  <c r="C264" i="4"/>
  <c r="D265" i="4"/>
  <c r="B265" i="4"/>
  <c r="H265" i="4" l="1"/>
  <c r="G265" i="4"/>
  <c r="I265" i="4"/>
  <c r="G264" i="4"/>
  <c r="F269" i="4"/>
  <c r="A267" i="4"/>
  <c r="B267" i="4"/>
  <c r="C267" i="4"/>
  <c r="E267" i="4"/>
  <c r="C266" i="4"/>
  <c r="D267" i="4"/>
  <c r="I267" i="4" l="1"/>
  <c r="G267" i="4"/>
  <c r="H267" i="4"/>
  <c r="G266" i="4"/>
  <c r="F271" i="4"/>
  <c r="A269" i="4"/>
  <c r="C268" i="4"/>
  <c r="C269" i="4"/>
  <c r="D269" i="4"/>
  <c r="E269" i="4"/>
  <c r="B269" i="4"/>
  <c r="G268" i="4" l="1"/>
  <c r="I269" i="4"/>
  <c r="G269" i="4"/>
  <c r="H269" i="4"/>
  <c r="F273" i="4"/>
  <c r="B271" i="4"/>
  <c r="D271" i="4"/>
  <c r="A271" i="4"/>
  <c r="E271" i="4"/>
  <c r="C271" i="4"/>
  <c r="C270" i="4"/>
  <c r="I271" i="4" l="1"/>
  <c r="G271" i="4"/>
  <c r="H271" i="4"/>
  <c r="G270" i="4"/>
  <c r="F275" i="4"/>
  <c r="D273" i="4"/>
  <c r="C273" i="4"/>
  <c r="C272" i="4"/>
  <c r="A273" i="4"/>
  <c r="E273" i="4"/>
  <c r="B273" i="4"/>
  <c r="H273" i="4" l="1"/>
  <c r="G272" i="4"/>
  <c r="I273" i="4"/>
  <c r="G273" i="4"/>
  <c r="F277" i="4"/>
  <c r="A275" i="4"/>
  <c r="B275" i="4"/>
  <c r="D275" i="4"/>
  <c r="E275" i="4"/>
  <c r="C274" i="4"/>
  <c r="C275" i="4"/>
  <c r="H275" i="4" l="1"/>
  <c r="G274" i="4"/>
  <c r="I275" i="4"/>
  <c r="G275" i="4"/>
  <c r="F279" i="4"/>
  <c r="E277" i="4"/>
  <c r="D277" i="4"/>
  <c r="A277" i="4"/>
  <c r="C276" i="4"/>
  <c r="C277" i="4"/>
  <c r="B277" i="4"/>
  <c r="G277" i="4" l="1"/>
  <c r="I277" i="4"/>
  <c r="G276" i="4"/>
  <c r="H277" i="4"/>
  <c r="F281" i="4"/>
  <c r="E279" i="4"/>
  <c r="B279" i="4"/>
  <c r="C278" i="4"/>
  <c r="C279" i="4"/>
  <c r="A279" i="4"/>
  <c r="D279" i="4"/>
  <c r="G279" i="4" l="1"/>
  <c r="I279" i="4"/>
  <c r="H279" i="4"/>
  <c r="G278" i="4"/>
  <c r="F283" i="4"/>
  <c r="E281" i="4"/>
  <c r="D281" i="4"/>
  <c r="C281" i="4"/>
  <c r="C280" i="4"/>
  <c r="A281" i="4"/>
  <c r="B281" i="4"/>
  <c r="I281" i="4" l="1"/>
  <c r="G281" i="4"/>
  <c r="G280" i="4"/>
  <c r="H281" i="4"/>
  <c r="F285" i="4"/>
  <c r="A283" i="4"/>
  <c r="E283" i="4"/>
  <c r="C283" i="4"/>
  <c r="C282" i="4"/>
  <c r="B283" i="4"/>
  <c r="D283" i="4"/>
  <c r="G283" i="4" l="1"/>
  <c r="I283" i="4"/>
  <c r="H283" i="4"/>
  <c r="G282" i="4"/>
  <c r="F287" i="4"/>
  <c r="B285" i="4"/>
  <c r="E285" i="4"/>
  <c r="A285" i="4"/>
  <c r="D285" i="4"/>
  <c r="C285" i="4"/>
  <c r="C284" i="4"/>
  <c r="G284" i="4" l="1"/>
  <c r="I285" i="4"/>
  <c r="G285" i="4"/>
  <c r="H285" i="4"/>
  <c r="F289" i="4"/>
  <c r="C287" i="4"/>
  <c r="D287" i="4"/>
  <c r="E287" i="4"/>
  <c r="B287" i="4"/>
  <c r="C286" i="4"/>
  <c r="A287" i="4"/>
  <c r="H287" i="4" l="1"/>
  <c r="G287" i="4"/>
  <c r="I287" i="4"/>
  <c r="G286" i="4"/>
  <c r="F291" i="4"/>
  <c r="E289" i="4"/>
  <c r="D289" i="4"/>
  <c r="A289" i="4"/>
  <c r="B289" i="4"/>
  <c r="C289" i="4"/>
  <c r="C288" i="4"/>
  <c r="H289" i="4" l="1"/>
  <c r="G289" i="4"/>
  <c r="I289" i="4"/>
  <c r="G288" i="4"/>
  <c r="F293" i="4"/>
  <c r="C290" i="4"/>
  <c r="A291" i="4"/>
  <c r="E291" i="4"/>
  <c r="D291" i="4"/>
  <c r="C291" i="4"/>
  <c r="B291" i="4"/>
  <c r="H291" i="4" l="1"/>
  <c r="G291" i="4"/>
  <c r="I291" i="4"/>
  <c r="G290" i="4"/>
  <c r="F295" i="4"/>
  <c r="A293" i="4"/>
  <c r="B293" i="4"/>
  <c r="D293" i="4"/>
  <c r="C293" i="4"/>
  <c r="E293" i="4"/>
  <c r="C292" i="4"/>
  <c r="H293" i="4" l="1"/>
  <c r="G292" i="4"/>
  <c r="G293" i="4"/>
  <c r="I293" i="4"/>
  <c r="F297" i="4"/>
  <c r="E295" i="4"/>
  <c r="B295" i="4"/>
  <c r="C294" i="4"/>
  <c r="D295" i="4"/>
  <c r="A295" i="4"/>
  <c r="C295" i="4"/>
  <c r="I295" i="4" l="1"/>
  <c r="G295" i="4"/>
  <c r="H295" i="4"/>
  <c r="G294" i="4"/>
  <c r="F299" i="4"/>
  <c r="C297" i="4"/>
  <c r="A297" i="4"/>
  <c r="C296" i="4"/>
  <c r="B297" i="4"/>
  <c r="E297" i="4"/>
  <c r="D297" i="4"/>
  <c r="G296" i="4" l="1"/>
  <c r="H297" i="4"/>
  <c r="G297" i="4"/>
  <c r="I297" i="4"/>
  <c r="F301" i="4"/>
  <c r="D299" i="4"/>
  <c r="B299" i="4"/>
  <c r="A299" i="4"/>
  <c r="C299" i="4"/>
  <c r="C298" i="4"/>
  <c r="E299" i="4"/>
  <c r="G298" i="4" l="1"/>
  <c r="H299" i="4"/>
  <c r="G299" i="4"/>
  <c r="I299" i="4"/>
  <c r="F303" i="4"/>
  <c r="A301" i="4"/>
  <c r="B301" i="4"/>
  <c r="C301" i="4"/>
  <c r="D301" i="4"/>
  <c r="C300" i="4"/>
  <c r="E301" i="4"/>
  <c r="G300" i="4" l="1"/>
  <c r="G301" i="4"/>
  <c r="I301" i="4"/>
  <c r="H301" i="4"/>
  <c r="F305" i="4"/>
  <c r="B303" i="4"/>
  <c r="C303" i="4"/>
  <c r="C302" i="4"/>
  <c r="D303" i="4"/>
  <c r="E303" i="4"/>
  <c r="A303" i="4"/>
  <c r="G302" i="4" l="1"/>
  <c r="G303" i="4"/>
  <c r="I303" i="4"/>
  <c r="H303" i="4"/>
  <c r="F307" i="4"/>
  <c r="C304" i="4"/>
  <c r="D305" i="4"/>
  <c r="A305" i="4"/>
  <c r="E305" i="4"/>
  <c r="C305" i="4"/>
  <c r="B305" i="4"/>
  <c r="G304" i="4" l="1"/>
  <c r="G305" i="4"/>
  <c r="I305" i="4"/>
  <c r="H305" i="4"/>
  <c r="F309" i="4"/>
  <c r="C307" i="4"/>
  <c r="A307" i="4"/>
  <c r="B307" i="4"/>
  <c r="D307" i="4"/>
  <c r="C306" i="4"/>
  <c r="E307" i="4"/>
  <c r="G306" i="4" l="1"/>
  <c r="H307" i="4"/>
  <c r="I307" i="4"/>
  <c r="G307" i="4"/>
  <c r="F311" i="4"/>
  <c r="B309" i="4"/>
  <c r="A309" i="4"/>
  <c r="C309" i="4"/>
  <c r="E309" i="4"/>
  <c r="D309" i="4"/>
  <c r="C308" i="4"/>
  <c r="G308" i="4" l="1"/>
  <c r="H309" i="4"/>
  <c r="G309" i="4"/>
  <c r="I309" i="4"/>
  <c r="F313" i="4"/>
  <c r="B311" i="4"/>
  <c r="A311" i="4"/>
  <c r="C310" i="4"/>
  <c r="E311" i="4"/>
  <c r="D311" i="4"/>
  <c r="C311" i="4"/>
  <c r="G310" i="4" l="1"/>
  <c r="G311" i="4"/>
  <c r="I311" i="4"/>
  <c r="H311" i="4"/>
  <c r="F315" i="4"/>
  <c r="A313" i="4"/>
  <c r="C312" i="4"/>
  <c r="D313" i="4"/>
  <c r="E313" i="4"/>
  <c r="B313" i="4"/>
  <c r="C313" i="4"/>
  <c r="G312" i="4" l="1"/>
  <c r="H313" i="4"/>
  <c r="I313" i="4"/>
  <c r="G313" i="4"/>
  <c r="F317" i="4"/>
  <c r="E315" i="4"/>
  <c r="C314" i="4"/>
  <c r="D315" i="4"/>
  <c r="C315" i="4"/>
  <c r="A315" i="4"/>
  <c r="B315" i="4"/>
  <c r="G314" i="4" l="1"/>
  <c r="I315" i="4"/>
  <c r="G315" i="4"/>
  <c r="H315" i="4"/>
  <c r="F319" i="4"/>
  <c r="D317" i="4"/>
  <c r="B317" i="4"/>
  <c r="C316" i="4"/>
  <c r="C317" i="4"/>
  <c r="E317" i="4"/>
  <c r="A317" i="4"/>
  <c r="G316" i="4" l="1"/>
  <c r="I317" i="4"/>
  <c r="G317" i="4"/>
  <c r="H317" i="4"/>
  <c r="F321" i="4"/>
  <c r="E319" i="4"/>
  <c r="D319" i="4"/>
  <c r="A319" i="4"/>
  <c r="C318" i="4"/>
  <c r="C319" i="4"/>
  <c r="B319" i="4"/>
  <c r="G318" i="4" l="1"/>
  <c r="H319" i="4"/>
  <c r="G319" i="4"/>
  <c r="I319" i="4"/>
  <c r="F323" i="4"/>
  <c r="E321" i="4"/>
  <c r="A321" i="4"/>
  <c r="B321" i="4"/>
  <c r="C320" i="4"/>
  <c r="D321" i="4"/>
  <c r="C321" i="4"/>
  <c r="G320" i="4" l="1"/>
  <c r="H321" i="4"/>
  <c r="I321" i="4"/>
  <c r="G321" i="4"/>
  <c r="F325" i="4"/>
  <c r="C322" i="4"/>
  <c r="C323" i="4"/>
  <c r="E323" i="4"/>
  <c r="D323" i="4"/>
  <c r="B323" i="4"/>
  <c r="A323" i="4"/>
  <c r="G322" i="4" l="1"/>
  <c r="H323" i="4"/>
  <c r="I323" i="4"/>
  <c r="G323" i="4"/>
  <c r="F327" i="4"/>
  <c r="A325" i="4"/>
  <c r="D325" i="4"/>
  <c r="C325" i="4"/>
  <c r="B325" i="4"/>
  <c r="C324" i="4"/>
  <c r="E325" i="4"/>
  <c r="G324" i="4" l="1"/>
  <c r="H325" i="4"/>
  <c r="G325" i="4"/>
  <c r="I325" i="4"/>
  <c r="F329" i="4"/>
  <c r="C326" i="4"/>
  <c r="D327" i="4"/>
  <c r="C327" i="4"/>
  <c r="B327" i="4"/>
  <c r="E327" i="4"/>
  <c r="A327" i="4"/>
  <c r="G326" i="4" l="1"/>
  <c r="I327" i="4"/>
  <c r="G327" i="4"/>
  <c r="H327" i="4"/>
  <c r="F331" i="4"/>
  <c r="C328" i="4"/>
  <c r="A329" i="4"/>
  <c r="D329" i="4"/>
  <c r="B329" i="4"/>
  <c r="E329" i="4"/>
  <c r="C329" i="4"/>
  <c r="G328" i="4" l="1"/>
  <c r="H329" i="4"/>
  <c r="I329" i="4"/>
  <c r="G329" i="4"/>
  <c r="F333" i="4"/>
  <c r="A331" i="4"/>
  <c r="C331" i="4"/>
  <c r="D331" i="4"/>
  <c r="B331" i="4"/>
  <c r="E331" i="4"/>
  <c r="C330" i="4"/>
  <c r="G330" i="4" l="1"/>
  <c r="H331" i="4"/>
  <c r="I331" i="4"/>
  <c r="G331" i="4"/>
  <c r="F335" i="4"/>
  <c r="C332" i="4"/>
  <c r="B333" i="4"/>
  <c r="E333" i="4"/>
  <c r="D333" i="4"/>
  <c r="C333" i="4"/>
  <c r="A333" i="4"/>
  <c r="G332" i="4" l="1"/>
  <c r="H333" i="4"/>
  <c r="G333" i="4"/>
  <c r="I333" i="4"/>
  <c r="F337" i="4"/>
  <c r="A335" i="4"/>
  <c r="D335" i="4"/>
  <c r="E335" i="4"/>
  <c r="B335" i="4"/>
  <c r="C335" i="4"/>
  <c r="C334" i="4"/>
  <c r="G334" i="4" l="1"/>
  <c r="I335" i="4"/>
  <c r="G335" i="4"/>
  <c r="H335" i="4"/>
  <c r="F339" i="4"/>
  <c r="C337" i="4"/>
  <c r="D337" i="4"/>
  <c r="B337" i="4"/>
  <c r="C336" i="4"/>
  <c r="A337" i="4"/>
  <c r="E337" i="4"/>
  <c r="G336" i="4" l="1"/>
  <c r="G337" i="4"/>
  <c r="I337" i="4"/>
  <c r="H337" i="4"/>
  <c r="F341" i="4"/>
  <c r="C338" i="4"/>
  <c r="B339" i="4"/>
  <c r="A339" i="4"/>
  <c r="C339" i="4"/>
  <c r="E339" i="4"/>
  <c r="D339" i="4"/>
  <c r="G338" i="4" l="1"/>
  <c r="G339" i="4"/>
  <c r="I339" i="4"/>
  <c r="H339" i="4"/>
  <c r="F343" i="4"/>
  <c r="C341" i="4"/>
  <c r="B341" i="4"/>
  <c r="C340" i="4"/>
  <c r="A341" i="4"/>
  <c r="E341" i="4"/>
  <c r="D341" i="4"/>
  <c r="G340" i="4" l="1"/>
  <c r="I341" i="4"/>
  <c r="G341" i="4"/>
  <c r="H341" i="4"/>
  <c r="F345" i="4"/>
  <c r="C343" i="4"/>
  <c r="C342" i="4"/>
  <c r="E343" i="4"/>
  <c r="A343" i="4"/>
  <c r="B343" i="4"/>
  <c r="D343" i="4"/>
  <c r="G342" i="4" l="1"/>
  <c r="G343" i="4"/>
  <c r="I343" i="4"/>
  <c r="H343" i="4"/>
  <c r="F347" i="4"/>
  <c r="C345" i="4"/>
  <c r="E345" i="4"/>
  <c r="D345" i="4"/>
  <c r="A345" i="4"/>
  <c r="B345" i="4"/>
  <c r="C344" i="4"/>
  <c r="G344" i="4" l="1"/>
  <c r="G345" i="4"/>
  <c r="I345" i="4"/>
  <c r="H345" i="4"/>
  <c r="F349" i="4"/>
  <c r="A347" i="4"/>
  <c r="D347" i="4"/>
  <c r="C346" i="4"/>
  <c r="C347" i="4"/>
  <c r="B347" i="4"/>
  <c r="E347" i="4"/>
  <c r="G346" i="4" l="1"/>
  <c r="H347" i="4"/>
  <c r="G347" i="4"/>
  <c r="I347" i="4"/>
  <c r="F351" i="4"/>
  <c r="C349" i="4"/>
  <c r="E349" i="4"/>
  <c r="A349" i="4"/>
  <c r="B349" i="4"/>
  <c r="C348" i="4"/>
  <c r="D349" i="4"/>
  <c r="G348" i="4" l="1"/>
  <c r="H349" i="4"/>
  <c r="I349" i="4"/>
  <c r="G349" i="4"/>
  <c r="F353" i="4"/>
  <c r="B351" i="4"/>
  <c r="E351" i="4"/>
  <c r="C351" i="4"/>
  <c r="C350" i="4"/>
  <c r="D351" i="4"/>
  <c r="A351" i="4"/>
  <c r="G350" i="4" l="1"/>
  <c r="I351" i="4"/>
  <c r="G351" i="4"/>
  <c r="H351" i="4"/>
  <c r="F355" i="4"/>
  <c r="B353" i="4"/>
  <c r="C353" i="4"/>
  <c r="D353" i="4"/>
  <c r="C352" i="4"/>
  <c r="E353" i="4"/>
  <c r="A353" i="4"/>
  <c r="G352" i="4" l="1"/>
  <c r="H353" i="4"/>
  <c r="G353" i="4"/>
  <c r="I353" i="4"/>
  <c r="F357" i="4"/>
  <c r="A355" i="4"/>
  <c r="C354" i="4"/>
  <c r="D355" i="4"/>
  <c r="E355" i="4"/>
  <c r="C355" i="4"/>
  <c r="B355" i="4"/>
  <c r="G354" i="4" l="1"/>
  <c r="H355" i="4"/>
  <c r="G355" i="4"/>
  <c r="I355" i="4"/>
  <c r="F359" i="4"/>
  <c r="E357" i="4"/>
  <c r="B357" i="4"/>
  <c r="C357" i="4"/>
  <c r="C356" i="4"/>
  <c r="D357" i="4"/>
  <c r="A357" i="4"/>
  <c r="G356" i="4" l="1"/>
  <c r="G357" i="4"/>
  <c r="I357" i="4"/>
  <c r="H357" i="4"/>
  <c r="F361" i="4"/>
  <c r="D359" i="4"/>
  <c r="C358" i="4"/>
  <c r="E359" i="4"/>
  <c r="A359" i="4"/>
  <c r="C359" i="4"/>
  <c r="B359" i="4"/>
  <c r="G358" i="4" l="1"/>
  <c r="I359" i="4"/>
  <c r="G359" i="4"/>
  <c r="H359" i="4"/>
  <c r="F363" i="4"/>
  <c r="B361" i="4"/>
  <c r="D361" i="4"/>
  <c r="C361" i="4"/>
  <c r="A361" i="4"/>
  <c r="E361" i="4"/>
  <c r="C360" i="4"/>
  <c r="G360" i="4" l="1"/>
  <c r="G361" i="4"/>
  <c r="I361" i="4"/>
  <c r="H361" i="4"/>
  <c r="F365" i="4"/>
  <c r="E363" i="4"/>
  <c r="B363" i="4"/>
  <c r="D363" i="4"/>
  <c r="C363" i="4"/>
  <c r="A363" i="4"/>
  <c r="C362" i="4"/>
  <c r="G362" i="4" l="1"/>
  <c r="G363" i="4"/>
  <c r="I363" i="4"/>
  <c r="H363" i="4"/>
  <c r="F367" i="4"/>
  <c r="C364" i="4"/>
  <c r="D365" i="4"/>
  <c r="B365" i="4"/>
  <c r="A365" i="4"/>
  <c r="E365" i="4"/>
  <c r="C365" i="4"/>
  <c r="G364" i="4" l="1"/>
  <c r="H365" i="4"/>
  <c r="G365" i="4"/>
  <c r="I365" i="4"/>
  <c r="F369" i="4"/>
  <c r="E367" i="4"/>
  <c r="B367" i="4"/>
  <c r="C366" i="4"/>
  <c r="D367" i="4"/>
  <c r="A367" i="4"/>
  <c r="C367" i="4"/>
  <c r="G366" i="4" l="1"/>
  <c r="H367" i="4"/>
  <c r="I367" i="4"/>
  <c r="G367" i="4"/>
  <c r="F371" i="4"/>
  <c r="A369" i="4"/>
  <c r="D369" i="4"/>
  <c r="C368" i="4"/>
  <c r="B369" i="4"/>
  <c r="E369" i="4"/>
  <c r="C369" i="4"/>
  <c r="G368" i="4" l="1"/>
  <c r="H369" i="4"/>
  <c r="I369" i="4"/>
  <c r="G369" i="4"/>
  <c r="F373" i="4"/>
  <c r="E371" i="4"/>
  <c r="C370" i="4"/>
  <c r="B371" i="4"/>
  <c r="C371" i="4"/>
  <c r="D371" i="4"/>
  <c r="A371" i="4"/>
  <c r="G370" i="4" l="1"/>
  <c r="H371" i="4"/>
  <c r="I371" i="4"/>
  <c r="G371" i="4"/>
  <c r="F375" i="4"/>
  <c r="D373" i="4"/>
  <c r="C372" i="4"/>
  <c r="C373" i="4"/>
  <c r="A373" i="4"/>
  <c r="E373" i="4"/>
  <c r="B373" i="4"/>
  <c r="G372" i="4" l="1"/>
  <c r="H373" i="4"/>
  <c r="G373" i="4"/>
  <c r="I373" i="4"/>
  <c r="F377" i="4"/>
  <c r="C375" i="4"/>
  <c r="B375" i="4"/>
  <c r="E375" i="4"/>
  <c r="D375" i="4"/>
  <c r="C374" i="4"/>
  <c r="A375" i="4"/>
  <c r="G374" i="4" l="1"/>
  <c r="H375" i="4"/>
  <c r="G375" i="4"/>
  <c r="I375" i="4"/>
  <c r="F379" i="4"/>
  <c r="D377" i="4"/>
  <c r="A377" i="4"/>
  <c r="B377" i="4"/>
  <c r="C376" i="4"/>
  <c r="C377" i="4"/>
  <c r="E377" i="4"/>
  <c r="G376" i="4" l="1"/>
  <c r="H377" i="4"/>
  <c r="I377" i="4"/>
  <c r="G377" i="4"/>
  <c r="F381" i="4"/>
  <c r="C378" i="4"/>
  <c r="A379" i="4"/>
  <c r="E379" i="4"/>
  <c r="B379" i="4"/>
  <c r="C379" i="4"/>
  <c r="D379" i="4"/>
  <c r="G378" i="4" l="1"/>
  <c r="I379" i="4"/>
  <c r="G379" i="4"/>
  <c r="H379" i="4"/>
  <c r="F383" i="4"/>
  <c r="C380" i="4"/>
  <c r="A381" i="4"/>
  <c r="B381" i="4"/>
  <c r="C381" i="4"/>
  <c r="D381" i="4"/>
  <c r="E381" i="4"/>
  <c r="G380" i="4" l="1"/>
  <c r="I381" i="4"/>
  <c r="G381" i="4"/>
  <c r="H381" i="4"/>
  <c r="F385" i="4"/>
  <c r="D383" i="4"/>
  <c r="C383" i="4"/>
  <c r="A383" i="4"/>
  <c r="E383" i="4"/>
  <c r="B383" i="4"/>
  <c r="C382" i="4"/>
  <c r="G382" i="4" l="1"/>
  <c r="G383" i="4"/>
  <c r="I383" i="4"/>
  <c r="H383" i="4"/>
  <c r="F387" i="4"/>
  <c r="C384" i="4"/>
  <c r="B385" i="4"/>
  <c r="E385" i="4"/>
  <c r="A385" i="4"/>
  <c r="D385" i="4"/>
  <c r="C385" i="4"/>
  <c r="G384" i="4" l="1"/>
  <c r="I385" i="4"/>
  <c r="G385" i="4"/>
  <c r="H385" i="4"/>
  <c r="F389" i="4"/>
  <c r="E387" i="4"/>
  <c r="A387" i="4"/>
  <c r="D387" i="4"/>
  <c r="C387" i="4"/>
  <c r="B387" i="4"/>
  <c r="C386" i="4"/>
  <c r="G386" i="4" l="1"/>
  <c r="H387" i="4"/>
  <c r="G387" i="4"/>
  <c r="I387" i="4"/>
  <c r="F391" i="4"/>
  <c r="C388" i="4"/>
  <c r="C389" i="4"/>
  <c r="B389" i="4"/>
  <c r="E389" i="4"/>
  <c r="D389" i="4"/>
  <c r="A389" i="4"/>
  <c r="G388" i="4" l="1"/>
  <c r="I389" i="4"/>
  <c r="G389" i="4"/>
  <c r="H389" i="4"/>
  <c r="F393" i="4"/>
  <c r="B391" i="4"/>
  <c r="E391" i="4"/>
  <c r="C391" i="4"/>
  <c r="D391" i="4"/>
  <c r="A391" i="4"/>
  <c r="C390" i="4"/>
  <c r="G390" i="4" l="1"/>
  <c r="G391" i="4"/>
  <c r="I391" i="4"/>
  <c r="H391" i="4"/>
  <c r="F395" i="4"/>
  <c r="E393" i="4"/>
  <c r="C392" i="4"/>
  <c r="A393" i="4"/>
  <c r="B393" i="4"/>
  <c r="D393" i="4"/>
  <c r="C393" i="4"/>
  <c r="G392" i="4" l="1"/>
  <c r="G393" i="4"/>
  <c r="I393" i="4"/>
  <c r="H393" i="4"/>
  <c r="F397" i="4"/>
  <c r="D395" i="4"/>
  <c r="C394" i="4"/>
  <c r="C395" i="4"/>
  <c r="A395" i="4"/>
  <c r="E395" i="4"/>
  <c r="B395" i="4"/>
  <c r="G394" i="4" l="1"/>
  <c r="I395" i="4"/>
  <c r="G395" i="4"/>
  <c r="H395" i="4"/>
  <c r="F399" i="4"/>
  <c r="C397" i="4"/>
  <c r="A397" i="4"/>
  <c r="B397" i="4"/>
  <c r="C396" i="4"/>
  <c r="E397" i="4"/>
  <c r="D397" i="4"/>
  <c r="G396" i="4" l="1"/>
  <c r="I397" i="4"/>
  <c r="G397" i="4"/>
  <c r="H397" i="4"/>
  <c r="F401" i="4"/>
  <c r="C399" i="4"/>
  <c r="A399" i="4"/>
  <c r="E399" i="4"/>
  <c r="C398" i="4"/>
  <c r="B399" i="4"/>
  <c r="D399" i="4"/>
  <c r="G398" i="4" l="1"/>
  <c r="I399" i="4"/>
  <c r="G399" i="4"/>
  <c r="H399" i="4"/>
  <c r="F403" i="4"/>
  <c r="A401" i="4"/>
  <c r="D401" i="4"/>
  <c r="C401" i="4"/>
  <c r="C400" i="4"/>
  <c r="E401" i="4"/>
  <c r="B401" i="4"/>
  <c r="G400" i="4" l="1"/>
  <c r="G401" i="4"/>
  <c r="I401" i="4"/>
  <c r="H401" i="4"/>
  <c r="F405" i="4"/>
  <c r="D403" i="4"/>
  <c r="A403" i="4"/>
  <c r="C403" i="4"/>
  <c r="C402" i="4"/>
  <c r="B403" i="4"/>
  <c r="E403" i="4"/>
  <c r="G402" i="4" l="1"/>
  <c r="I403" i="4"/>
  <c r="G403" i="4"/>
  <c r="H403" i="4"/>
  <c r="F407" i="4"/>
  <c r="E405" i="4"/>
  <c r="C405" i="4"/>
  <c r="B405" i="4"/>
  <c r="D405" i="4"/>
  <c r="A405" i="4"/>
  <c r="C404" i="4"/>
  <c r="G404" i="4" l="1"/>
  <c r="H405" i="4"/>
  <c r="I405" i="4"/>
  <c r="G405" i="4"/>
  <c r="F409" i="4"/>
  <c r="D407" i="4"/>
  <c r="B407" i="4"/>
  <c r="E407" i="4"/>
  <c r="A407" i="4"/>
  <c r="C406" i="4"/>
  <c r="C407" i="4"/>
  <c r="G406" i="4" l="1"/>
  <c r="H407" i="4"/>
  <c r="G407" i="4"/>
  <c r="I407" i="4"/>
  <c r="F411" i="4"/>
  <c r="C409" i="4"/>
  <c r="C408" i="4"/>
  <c r="E409" i="4"/>
  <c r="B409" i="4"/>
  <c r="D409" i="4"/>
  <c r="A409" i="4"/>
  <c r="G408" i="4" l="1"/>
  <c r="H409" i="4"/>
  <c r="I409" i="4"/>
  <c r="G409" i="4"/>
  <c r="F413" i="4"/>
  <c r="C410" i="4"/>
  <c r="B411" i="4"/>
  <c r="A411" i="4"/>
  <c r="C411" i="4"/>
  <c r="D411" i="4"/>
  <c r="E411" i="4"/>
  <c r="G410" i="4" l="1"/>
  <c r="H411" i="4"/>
  <c r="G411" i="4"/>
  <c r="I411" i="4"/>
  <c r="F415" i="4"/>
  <c r="C413" i="4"/>
  <c r="B413" i="4"/>
  <c r="E413" i="4"/>
  <c r="A413" i="4"/>
  <c r="C412" i="4"/>
  <c r="D413" i="4"/>
  <c r="G412" i="4" l="1"/>
  <c r="H413" i="4"/>
  <c r="G413" i="4"/>
  <c r="I413" i="4"/>
  <c r="F417" i="4"/>
  <c r="B415" i="4"/>
  <c r="C414" i="4"/>
  <c r="C415" i="4"/>
  <c r="A415" i="4"/>
  <c r="D415" i="4"/>
  <c r="E415" i="4"/>
  <c r="G414" i="4" l="1"/>
  <c r="G415" i="4"/>
  <c r="I415" i="4"/>
  <c r="H415" i="4"/>
  <c r="F419" i="4"/>
  <c r="C416" i="4"/>
  <c r="E417" i="4"/>
  <c r="B417" i="4"/>
  <c r="C417" i="4"/>
  <c r="D417" i="4"/>
  <c r="A417" i="4"/>
  <c r="G416" i="4" l="1"/>
  <c r="H417" i="4"/>
  <c r="G417" i="4"/>
  <c r="I417" i="4"/>
  <c r="F421" i="4"/>
  <c r="D419" i="4"/>
  <c r="B419" i="4"/>
  <c r="E419" i="4"/>
  <c r="C418" i="4"/>
  <c r="C419" i="4"/>
  <c r="A419" i="4"/>
  <c r="G418" i="4" l="1"/>
  <c r="H419" i="4"/>
  <c r="I419" i="4"/>
  <c r="G419" i="4"/>
  <c r="F423" i="4"/>
  <c r="D421" i="4"/>
  <c r="A421" i="4"/>
  <c r="E421" i="4"/>
  <c r="C420" i="4"/>
  <c r="C421" i="4"/>
  <c r="B421" i="4"/>
  <c r="G420" i="4" l="1"/>
  <c r="H421" i="4"/>
  <c r="I421" i="4"/>
  <c r="G421" i="4"/>
  <c r="F425" i="4"/>
  <c r="A423" i="4"/>
  <c r="E423" i="4"/>
  <c r="B423" i="4"/>
  <c r="C423" i="4"/>
  <c r="C422" i="4"/>
  <c r="D423" i="4"/>
  <c r="G422" i="4" l="1"/>
  <c r="G423" i="4"/>
  <c r="I423" i="4"/>
  <c r="H423" i="4"/>
  <c r="F427" i="4"/>
  <c r="C425" i="4"/>
  <c r="B425" i="4"/>
  <c r="E425" i="4"/>
  <c r="D425" i="4"/>
  <c r="C424" i="4"/>
  <c r="A425" i="4"/>
  <c r="G424" i="4" l="1"/>
  <c r="I425" i="4"/>
  <c r="G425" i="4"/>
  <c r="H425" i="4"/>
  <c r="F429" i="4"/>
  <c r="E427" i="4"/>
  <c r="D427" i="4"/>
  <c r="A427" i="4"/>
  <c r="C427" i="4"/>
  <c r="B427" i="4"/>
  <c r="C426" i="4"/>
  <c r="G426" i="4" l="1"/>
  <c r="H427" i="4"/>
  <c r="I427" i="4"/>
  <c r="G427" i="4"/>
  <c r="F431" i="4"/>
  <c r="C429" i="4"/>
  <c r="A429" i="4"/>
  <c r="D429" i="4"/>
  <c r="B429" i="4"/>
  <c r="E429" i="4"/>
  <c r="C428" i="4"/>
  <c r="G428" i="4" l="1"/>
  <c r="I429" i="4"/>
  <c r="G429" i="4"/>
  <c r="H429" i="4"/>
  <c r="F433" i="4"/>
  <c r="A431" i="4"/>
  <c r="E431" i="4"/>
  <c r="C430" i="4"/>
  <c r="D431" i="4"/>
  <c r="B431" i="4"/>
  <c r="C431" i="4"/>
  <c r="G430" i="4" l="1"/>
  <c r="I431" i="4"/>
  <c r="G431" i="4"/>
  <c r="H431" i="4"/>
  <c r="F435" i="4"/>
  <c r="E433" i="4"/>
  <c r="D433" i="4"/>
  <c r="C432" i="4"/>
  <c r="B433" i="4"/>
  <c r="C433" i="4"/>
  <c r="A433" i="4"/>
  <c r="G432" i="4" l="1"/>
  <c r="G433" i="4"/>
  <c r="I433" i="4"/>
  <c r="H433" i="4"/>
  <c r="F437" i="4"/>
  <c r="A435" i="4"/>
  <c r="C434" i="4"/>
  <c r="B435" i="4"/>
  <c r="C435" i="4"/>
  <c r="E435" i="4"/>
  <c r="D435" i="4"/>
  <c r="G434" i="4" l="1"/>
  <c r="H435" i="4"/>
  <c r="I435" i="4"/>
  <c r="G435" i="4"/>
  <c r="F439" i="4"/>
  <c r="A437" i="4"/>
  <c r="D437" i="4"/>
  <c r="B437" i="4"/>
  <c r="C437" i="4"/>
  <c r="C436" i="4"/>
  <c r="E437" i="4"/>
  <c r="G436" i="4" l="1"/>
  <c r="G437" i="4"/>
  <c r="I437" i="4"/>
  <c r="H437" i="4"/>
  <c r="F441" i="4"/>
  <c r="C439" i="4"/>
  <c r="D439" i="4"/>
  <c r="B439" i="4"/>
  <c r="A439" i="4"/>
  <c r="C438" i="4"/>
  <c r="E439" i="4"/>
  <c r="G438" i="4" l="1"/>
  <c r="H439" i="4"/>
  <c r="I439" i="4"/>
  <c r="G439" i="4"/>
  <c r="F443" i="4"/>
  <c r="E441" i="4"/>
  <c r="B441" i="4"/>
  <c r="C441" i="4"/>
  <c r="A441" i="4"/>
  <c r="D441" i="4"/>
  <c r="C440" i="4"/>
  <c r="G440" i="4" l="1"/>
  <c r="G441" i="4"/>
  <c r="I441" i="4"/>
  <c r="H441" i="4"/>
  <c r="F445" i="4"/>
  <c r="D443" i="4"/>
  <c r="C442" i="4"/>
  <c r="A443" i="4"/>
  <c r="B443" i="4"/>
  <c r="E443" i="4"/>
  <c r="C443" i="4"/>
  <c r="G442" i="4" l="1"/>
  <c r="H443" i="4"/>
  <c r="I443" i="4"/>
  <c r="G443" i="4"/>
  <c r="F447" i="4"/>
  <c r="E445" i="4"/>
  <c r="D445" i="4"/>
  <c r="C445" i="4"/>
  <c r="A445" i="4"/>
  <c r="B445" i="4"/>
  <c r="C444" i="4"/>
  <c r="G444" i="4" l="1"/>
  <c r="G445" i="4"/>
  <c r="I445" i="4"/>
  <c r="H445" i="4"/>
  <c r="F449" i="4"/>
  <c r="E447" i="4"/>
  <c r="C446" i="4"/>
  <c r="C447" i="4"/>
  <c r="B447" i="4"/>
  <c r="D447" i="4"/>
  <c r="A447" i="4"/>
  <c r="G446" i="4" l="1"/>
  <c r="H447" i="4"/>
  <c r="I447" i="4"/>
  <c r="G447" i="4"/>
  <c r="F451" i="4"/>
  <c r="C449" i="4"/>
  <c r="A449" i="4"/>
  <c r="D449" i="4"/>
  <c r="B449" i="4"/>
  <c r="C448" i="4"/>
  <c r="E449" i="4"/>
  <c r="G448" i="4" l="1"/>
  <c r="H449" i="4"/>
  <c r="I449" i="4"/>
  <c r="G449" i="4"/>
  <c r="F453" i="4"/>
  <c r="C451" i="4"/>
  <c r="E451" i="4"/>
  <c r="D451" i="4"/>
  <c r="B451" i="4"/>
  <c r="C450" i="4"/>
  <c r="A451" i="4"/>
  <c r="G450" i="4" l="1"/>
  <c r="H451" i="4"/>
  <c r="I451" i="4"/>
  <c r="G451" i="4"/>
  <c r="F455" i="4"/>
  <c r="A453" i="4"/>
  <c r="E453" i="4"/>
  <c r="C452" i="4"/>
  <c r="C453" i="4"/>
  <c r="D453" i="4"/>
  <c r="B453" i="4"/>
  <c r="G452" i="4" l="1"/>
  <c r="G453" i="4"/>
  <c r="I453" i="4"/>
  <c r="H453" i="4"/>
  <c r="F457" i="4"/>
  <c r="E455" i="4"/>
  <c r="B455" i="4"/>
  <c r="D455" i="4"/>
  <c r="C455" i="4"/>
  <c r="A455" i="4"/>
  <c r="C454" i="4"/>
  <c r="G454" i="4" l="1"/>
  <c r="H455" i="4"/>
  <c r="G455" i="4"/>
  <c r="I455" i="4"/>
  <c r="F459" i="4"/>
  <c r="C457" i="4"/>
  <c r="E457" i="4"/>
  <c r="B457" i="4"/>
  <c r="C456" i="4"/>
  <c r="D457" i="4"/>
  <c r="A457" i="4"/>
  <c r="G456" i="4" l="1"/>
  <c r="H457" i="4"/>
  <c r="G457" i="4"/>
  <c r="I457" i="4"/>
  <c r="F461" i="4"/>
  <c r="B459" i="4"/>
  <c r="E459" i="4"/>
  <c r="D459" i="4"/>
  <c r="C459" i="4"/>
  <c r="C458" i="4"/>
  <c r="A459" i="4"/>
  <c r="G458" i="4" l="1"/>
  <c r="G459" i="4"/>
  <c r="I459" i="4"/>
  <c r="H459" i="4"/>
  <c r="F463" i="4"/>
  <c r="C461" i="4"/>
  <c r="E461" i="4"/>
  <c r="D461" i="4"/>
  <c r="C460" i="4"/>
  <c r="B461" i="4"/>
  <c r="A461" i="4"/>
  <c r="G460" i="4" l="1"/>
  <c r="H461" i="4"/>
  <c r="G461" i="4"/>
  <c r="I461" i="4"/>
  <c r="F465" i="4"/>
  <c r="E463" i="4"/>
  <c r="A463" i="4"/>
  <c r="B463" i="4"/>
  <c r="C463" i="4"/>
  <c r="C462" i="4"/>
  <c r="D463" i="4"/>
  <c r="G462" i="4" l="1"/>
  <c r="G463" i="4"/>
  <c r="I463" i="4"/>
  <c r="H463" i="4"/>
  <c r="F467" i="4"/>
  <c r="A465" i="4"/>
  <c r="C464" i="4"/>
  <c r="E465" i="4"/>
  <c r="B465" i="4"/>
  <c r="C465" i="4"/>
  <c r="D465" i="4"/>
  <c r="G464" i="4" l="1"/>
  <c r="H465" i="4"/>
  <c r="G465" i="4"/>
  <c r="I465" i="4"/>
  <c r="F469" i="4"/>
  <c r="D467" i="4"/>
  <c r="C466" i="4"/>
  <c r="A467" i="4"/>
  <c r="E467" i="4"/>
  <c r="C467" i="4"/>
  <c r="B467" i="4"/>
  <c r="G466" i="4" l="1"/>
  <c r="G467" i="4"/>
  <c r="I467" i="4"/>
  <c r="H467" i="4"/>
  <c r="F471" i="4"/>
  <c r="D469" i="4"/>
  <c r="B469" i="4"/>
  <c r="C469" i="4"/>
  <c r="E469" i="4"/>
  <c r="C468" i="4"/>
  <c r="A469" i="4"/>
  <c r="G468" i="4" l="1"/>
  <c r="H469" i="4"/>
  <c r="G469" i="4"/>
  <c r="I469" i="4"/>
  <c r="F473" i="4"/>
  <c r="C471" i="4"/>
  <c r="D471" i="4"/>
  <c r="A471" i="4"/>
  <c r="E471" i="4"/>
  <c r="C470" i="4"/>
  <c r="B471" i="4"/>
  <c r="G470" i="4" l="1"/>
  <c r="H471" i="4"/>
  <c r="I471" i="4"/>
  <c r="G471" i="4"/>
  <c r="F475" i="4"/>
  <c r="E473" i="4"/>
  <c r="C473" i="4"/>
  <c r="C472" i="4"/>
  <c r="D473" i="4"/>
  <c r="B473" i="4"/>
  <c r="A473" i="4"/>
  <c r="G472" i="4" l="1"/>
  <c r="H473" i="4"/>
  <c r="G473" i="4"/>
  <c r="I473" i="4"/>
  <c r="F477" i="4"/>
  <c r="E475" i="4"/>
  <c r="B475" i="4"/>
  <c r="C475" i="4"/>
  <c r="C474" i="4"/>
  <c r="D475" i="4"/>
  <c r="A475" i="4"/>
  <c r="G474" i="4" l="1"/>
  <c r="H475" i="4"/>
  <c r="I475" i="4"/>
  <c r="G475" i="4"/>
  <c r="F479" i="4"/>
  <c r="E477" i="4"/>
  <c r="C477" i="4"/>
  <c r="B477" i="4"/>
  <c r="D477" i="4"/>
  <c r="C476" i="4"/>
  <c r="A477" i="4"/>
  <c r="G476" i="4" l="1"/>
  <c r="I477" i="4"/>
  <c r="G477" i="4"/>
  <c r="H477" i="4"/>
  <c r="F481" i="4"/>
  <c r="A479" i="4"/>
  <c r="C479" i="4"/>
  <c r="C478" i="4"/>
  <c r="E479" i="4"/>
  <c r="D479" i="4"/>
  <c r="B479" i="4"/>
  <c r="G478" i="4" l="1"/>
  <c r="H479" i="4"/>
  <c r="I479" i="4"/>
  <c r="G479" i="4"/>
  <c r="F483" i="4"/>
  <c r="C481" i="4"/>
  <c r="E481" i="4"/>
  <c r="B481" i="4"/>
  <c r="A481" i="4"/>
  <c r="C480" i="4"/>
  <c r="D481" i="4"/>
  <c r="G480" i="4" l="1"/>
  <c r="I481" i="4"/>
  <c r="G481" i="4"/>
  <c r="H481" i="4"/>
  <c r="F485" i="4"/>
  <c r="A483" i="4"/>
  <c r="E483" i="4"/>
  <c r="C482" i="4"/>
  <c r="D483" i="4"/>
  <c r="B483" i="4"/>
  <c r="C483" i="4"/>
  <c r="G482" i="4" l="1"/>
  <c r="H483" i="4"/>
  <c r="C484" i="4"/>
  <c r="G484" i="4" s="1"/>
  <c r="G483" i="4"/>
  <c r="I483" i="4"/>
  <c r="F487" i="4"/>
  <c r="D485" i="4"/>
  <c r="C485" i="4"/>
  <c r="A485" i="4"/>
  <c r="E485" i="4"/>
  <c r="B485" i="4"/>
  <c r="G485" i="4" l="1"/>
  <c r="I485" i="4"/>
  <c r="C486" i="4"/>
  <c r="G486" i="4" s="1"/>
  <c r="H485" i="4"/>
  <c r="E487" i="4"/>
  <c r="C487" i="4"/>
  <c r="B487" i="4"/>
  <c r="D487" i="4"/>
  <c r="A487" i="4"/>
  <c r="G487" i="4" l="1"/>
  <c r="I487" i="4"/>
  <c r="C488" i="4"/>
  <c r="G488" i="4" s="1"/>
  <c r="H487" i="4"/>
</calcChain>
</file>

<file path=xl/sharedStrings.xml><?xml version="1.0" encoding="utf-8"?>
<sst xmlns="http://schemas.openxmlformats.org/spreadsheetml/2006/main" count="2553" uniqueCount="357">
  <si>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</si>
  <si>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</si>
  <si>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</si>
  <si>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</si>
  <si>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</si>
  <si>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</si>
  <si>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</si>
  <si>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</si>
  <si>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</si>
  <si>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</si>
  <si>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</si>
  <si>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</si>
  <si>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</si>
  <si>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</si>
  <si>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</si>
  <si>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</si>
  <si>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</si>
  <si>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</si>
  <si>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</si>
  <si>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</si>
  <si>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</si>
  <si>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</si>
  <si>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</si>
  <si>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</si>
  <si>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</si>
  <si>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</si>
  <si>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</si>
  <si>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</si>
  <si>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</si>
  <si>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</si>
  <si>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</si>
  <si>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</si>
  <si>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</si>
  <si>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</si>
  <si>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</si>
  <si>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</si>
  <si>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</si>
  <si>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</si>
  <si>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</si>
  <si>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</si>
  <si>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</si>
  <si>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</si>
  <si>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</si>
  <si>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</si>
  <si>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</si>
  <si>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</si>
  <si>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</si>
  <si>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</si>
  <si>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</si>
  <si>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</si>
  <si>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</si>
  <si>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</si>
  <si>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</si>
  <si>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</si>
  <si>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</si>
  <si>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</si>
  <si>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</si>
  <si>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</si>
  <si>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</si>
  <si>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</si>
  <si>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</si>
  <si>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</si>
  <si>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</si>
  <si>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</si>
  <si>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</si>
  <si>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</si>
  <si>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</si>
  <si>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</si>
  <si>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</si>
  <si>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</si>
  <si>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</si>
  <si>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</si>
  <si>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</si>
  <si>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dodávku a montáž pražcové kotvy– případné odhrabání štěrku v místě zabudování pražcové kotvy bez ohledu na ulehlost– po dokončení montáže navrácení štěrku na původní místo a uvedení koleje do normového stavu– příplatky za ztížené podmínky při práci v koleji, např. překážky po stranách koleje, práci v tunelu ap.2. Položka neobsahuje: X3. Způsob měření:Udává se počet kusů kompletní konstrukce nebo práce.</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</si>
  <si>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</si>
  <si>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</si>
  <si>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</si>
  <si>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</si>
  <si>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</si>
  <si>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</si>
  <si>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</si>
  <si>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</si>
  <si>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</si>
  <si>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</si>
  <si>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</si>
  <si>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</si>
  <si>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</si>
  <si>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</si>
  <si>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</si>
  <si>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</si>
  <si>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</si>
  <si>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</si>
  <si>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</si>
  <si>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</si>
  <si>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</si>
  <si>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</si>
  <si>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</si>
  <si>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žst. Žatec,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</si>
  <si>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</si>
  <si>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</si>
  <si>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</si>
  <si>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</si>
  <si>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</si>
  <si>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</si>
  <si>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</si>
  <si>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</si>
  <si>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</si>
  <si>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</si>
  <si>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</si>
  <si>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ZŘÍZENÍ Z KAMENIVA HRUBÉHO DRCENÉHO (ŠTĚRK)</t>
  </si>
  <si>
    <t>m3</t>
  </si>
  <si>
    <t>KOLEJOVÉ LOŽE - PROČIŠTĚNÍ</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</si>
  <si>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</si>
  <si>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</si>
  <si>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</si>
  <si>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</si>
  <si>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</si>
  <si>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</si>
  <si>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 E2 DLOUHÉ PASY TEPELNĚ OPRACOVANÉ, ROZD. "U", BEZSTYKOVÁ, PR. BET. BEZPODKLADNICOVÝ, UP. PRUŽNÉ</t>
  </si>
  <si>
    <t>5293R2</t>
  </si>
  <si>
    <t>KOLEJ 49 E1 DLOUHÉ PASY, ROZD. "U", BEZSTYKOVÁ, PR. DŘ. VÝHYBKOVÝ KRÁTKÝ, UP. PRUŽNÉ</t>
  </si>
  <si>
    <t>KOLEJ 49 E1 DLOUHÉ PASY, ROZD. "U", BEZSTYKOVÁ, PR. DŘ. VÝHYBKOVÝ DLOUHÝ, UP. PRUŽNÉ</t>
  </si>
  <si>
    <t>KOLEJ 60 E2 DLOUHÉ PASY, ROZD. "U", BEZSTYKOVÁ, PR. BET. VÝHYBKOVÝ KRÁTKÝ, UP. PRUŽNÉ</t>
  </si>
  <si>
    <t>KOLEJ 60 E2 DLOUHÉ PASY, ROZD. "U", BEZSTYKOVÁ, PR. BET. VÝHYBKOVÝ DLOUHÝ, UP. PRUŽNÉ</t>
  </si>
  <si>
    <t>J 60 1:9-300, PR. BET., UP. PRUŽNÉ</t>
  </si>
  <si>
    <t>KUS</t>
  </si>
  <si>
    <t>5331C3</t>
  </si>
  <si>
    <t>J 60 1:12-500, PR. BET., UP. PRUŽNÉ</t>
  </si>
  <si>
    <t>J 60 1:14-760, PR. BET., UP. PRUŽNÉ</t>
  </si>
  <si>
    <t>J 49 1:9-300, PR. DŘ., UP. TUHÉ</t>
  </si>
  <si>
    <t>J 49 1:11-300, PR. DŘ., UP. TUHÉ</t>
  </si>
  <si>
    <t>5332B1</t>
  </si>
  <si>
    <t>J 49 1:11-300-KOMB, PR. DŘ., UP. TUHÉ</t>
  </si>
  <si>
    <t>REGENEROVANÁ J 49 1:9-300, PR. DŘ., UP. TUHÉ</t>
  </si>
  <si>
    <t>5342C1</t>
  </si>
  <si>
    <t>REGENEROVANÁ J 49 1:12-500, PR. DŘ., UP. TUHÉ</t>
  </si>
  <si>
    <t>ZVLÁŠTNÍ VYBAVENÍ VÝHYBEK, PRAŽCE ŽLABOVÉ, SESTAVA 1 KS</t>
  </si>
  <si>
    <t>SADA</t>
  </si>
  <si>
    <t>ZVLÁŠTNÍ VYBAVENÍ VÝHYBEK, PRAŽCE ŽLABOVÉ, SESTAVA 2 KS</t>
  </si>
  <si>
    <t>ZVLÁŠTNÍ VYBAVENÍ VÝHYBEK, PRAŽCE ŽLABOVÉ, SESTAVA 3 KS</t>
  </si>
  <si>
    <t>ZVLÁŠTNÍ VYBAVENÍ VÝHYBEK, VÁLEČKOVÉ STOLIČKY NADZVEDÁVACÍ (BEZ ROZLIŠENÍ PROFILU KOLEJNIC) PRO TVAR 1:9-300</t>
  </si>
  <si>
    <t>ZVLÁŠTNÍ VYBAVENÍ VÝHYBEK, VÁLEČKOVÉ STOLIČKY NADZVEDÁVACÍ (BEZ ROZLIŠENÍ PROFILU KOLEJNIC) PRO TVAR 1:11-300</t>
  </si>
  <si>
    <t>53940C</t>
  </si>
  <si>
    <t>ZVLÁŠTNÍ VYBAVENÍ VÝHYBEK, VÁLEČKOVÉ STOLIČKY NADZVEDÁVACÍ (BEZ ROZLIŠENÍ PROFILU KOLEJNIC) PRO TVAR 1:12-500</t>
  </si>
  <si>
    <t>ZVLÁŠTNÍ VYBAVENÍ VÝHYBEK, VÁLEČKOVÉ STOLIČKY NADZVEDÁVACÍ (BEZ ROZLIŠENÍ PROFILU KOLEJNIC) PRO TVAR 1:14-760</t>
  </si>
  <si>
    <t>pár</t>
  </si>
  <si>
    <t>ZVLÁŠTNÍ VYBAVENÍ VÝHYBEK, PŘECHODOVÁ KOLEJNICE 60 E2/49 E1</t>
  </si>
  <si>
    <t>ZVLÁŠTNÍ VYBAVENÍ VÝHYBEK, PŘECHODOVÁ KOLEJNICE 49 E1/R 65</t>
  </si>
  <si>
    <t>ZVLÁŠTNÍ VYBAVENÍ VÝHYBEK, PŘECHODOVÁ KOLEJNICE 60 E2/R 65</t>
  </si>
  <si>
    <t>ZVLÁŠTNÍ VYBAVENÍ VÝHYBEK, PŘÍPLATEK ZA KONSTRUKCI A VÝROBU OBLOUKOVÉ VÝHYBKY</t>
  </si>
  <si>
    <t>ZVLÁŠTNÍ VYBAVENÍ VÝHYBEK, VÁLEČKOVÁ STOLIČKA DOTLAČOVACÍ</t>
  </si>
  <si>
    <t>ZVLÁŠTNÍ VYBAVENÍ VÝHYBEK, TEPELNĚ OPRACOVANÝ JAZYK S OPORNICÍ 60 E2 PRO TVAR 1:9-300</t>
  </si>
  <si>
    <t>53931C</t>
  </si>
  <si>
    <t>ZVLÁŠTNÍ VYBAVENÍ VÝHYBEK, TEPELNĚ OPRACOVANÝ JAZYK S OPORNICÍ 60 E2 PRO TVAR 1:12-500</t>
  </si>
  <si>
    <t>ZVLÁŠTNÍ VYBAVENÍ VÝHYBEK, TEPELNĚ OPRACOVANÝ JAZYK S OPORNICÍ 60 E2 PRO TVAR 1:14-760</t>
  </si>
  <si>
    <t>ZVLÁŠTNÍ VYBAVENÍ VÝHYBEK, TEPELNĚ OPRACOVANÝ JAZYK S OPORNICÍ 49 E1 PRO TVAR 1:9-300</t>
  </si>
  <si>
    <t>ZVLÁŠTNÍ VYBAVENÍ VÝHYBEK, TEPELNĚ OPRACOVANÝ JAZYK S OPORNICÍ 49 E1 PRO TVAR 1:11-300</t>
  </si>
  <si>
    <t>ZVLÁŠTNÍ VYBAVENÍ VÝHYBEK, ČELISŤOVÝ ZÁVĚR</t>
  </si>
  <si>
    <t>75C871</t>
  </si>
  <si>
    <t>Kolejová propojka výhybková - dodávka</t>
  </si>
  <si>
    <t>75C872</t>
  </si>
  <si>
    <t>Kolejová propojka výhybková - montáž</t>
  </si>
  <si>
    <t>549R11</t>
  </si>
  <si>
    <t>PRVNÍ BROUŠENÍ  VÝHYBEK</t>
  </si>
  <si>
    <t>SVAR KOLEJNIC (STEJNÉHO TVARU) 60 E2, R 65 JEDNOTLIVĚ</t>
  </si>
  <si>
    <t>SVAR KOLEJNIC (STEJNÉHO TVARU) 60 E2, R 65 SPOJITĚ</t>
  </si>
  <si>
    <t>SVAR KOLEJNIC (STEJNÉHO TVARU) 49 E1, T JEDNOTLIVĚ</t>
  </si>
  <si>
    <t>SVAR KOLEJNIC (STEJNÉHO TVARU) 49 E1, T SPOJITĚ</t>
  </si>
  <si>
    <t>5493R1</t>
  </si>
  <si>
    <t>Zřízení bezsykové koleje v koleji</t>
  </si>
  <si>
    <t>5493R2</t>
  </si>
  <si>
    <t>Zřízení bezstykové koleje ve výhybce</t>
  </si>
  <si>
    <t>PRAŽCOVÁ KOTVA V NOVĚ ZŘIZOVANÉ KOLEJI</t>
  </si>
  <si>
    <t>ŘEZÁNÍ KOLEJNIC BEZ OHLEDU NA TVAR</t>
  </si>
  <si>
    <t>SMĚROVÉ A VÝŠKOVÉ VYROVNÁNÍ KOLEJE NA PRAŽCÍCH BETONOVÝCH DO 0,05 M</t>
  </si>
  <si>
    <t>SMĚROVÉ A VÝŠKOVÉ VYROVNÁNÍ KOLEJE NA PRAŽCÍCH DŘEVĚNÝCH DO 0,05 M</t>
  </si>
  <si>
    <t>SMĚROVÉ A VÝŠKOVÉ VYROVNÁNÍ VÝHYBKOVÉ KONSTRUKCE NA PRAŽCÍCH BETONOVÝCH DO 0,05 M</t>
  </si>
  <si>
    <t>SMĚROVÉ A VÝŠKOVÉ VYROVNÁNÍ VÝHYBKOVÉ KONSTRUKCE NA PRAŽCÍCH DŘEVĚNÝCH DO 0,05 M</t>
  </si>
  <si>
    <t>VÝMĚNA UPEVNĚNÍ (ŠROUBŮ, SPON, SVĚREK, KROUŽKŮ) PRUŽNÉHO</t>
  </si>
  <si>
    <t>VÝMĚNA PODLOŽEK POD KOLEJNICEMI</t>
  </si>
  <si>
    <t>DRÁŽNÍ STEZKY Z DRTI TL. DO 50 MM</t>
  </si>
  <si>
    <t>M2</t>
  </si>
  <si>
    <t>KILOMETROVNÍK</t>
  </si>
  <si>
    <t>HEKTOMETROVNÍK</t>
  </si>
  <si>
    <t>NÁMEZNÍK</t>
  </si>
  <si>
    <t>NÁVĚST "KONEC NÁSTUPIŠTĚ"</t>
  </si>
  <si>
    <t>SKLONOVNÍK</t>
  </si>
  <si>
    <t>NÁVĚST "POSUN ZAKÁZÁN"</t>
  </si>
  <si>
    <t>R</t>
  </si>
  <si>
    <t>Hraničník</t>
  </si>
  <si>
    <t>SLOUPEK DN 60 PRO NÁVĚST</t>
  </si>
  <si>
    <t>ZAJIŠŤOVACÍ ZNAČKA KONZOLOVÁ (K) VČETNĚ OCELOVÉHO SLOUPKU</t>
  </si>
  <si>
    <t>Odstranění kolejového lože a drážních stezek</t>
  </si>
  <si>
    <t>Odstranění kolejového lože a drážních stezek - odvoz na recyklaci</t>
  </si>
  <si>
    <t>m3km</t>
  </si>
  <si>
    <t>Odstranění kolejového lože a drážních stezek - odvoz na skládku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</si>
  <si>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</si>
  <si>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</si>
  <si>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T.KM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</si>
  <si>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</si>
  <si>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</si>
  <si>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Demontáž výhybkové konstrukce na dřevěných pražcích do kolejových polí s odvozem na montážní základnu s následným rozebráním</t>
  </si>
  <si>
    <t>Demontáž výhybkové konstrukce na dřevěných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</si>
  <si>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</si>
  <si>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</si>
  <si>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námezníku</t>
  </si>
  <si>
    <t>Demontáž námezníku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</si>
  <si>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</si>
  <si>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</si>
  <si>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</si>
  <si>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</si>
  <si>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Odstranění zarážedla kolejnicového</t>
  </si>
  <si>
    <t>Odstranění zarážedla kolejnicového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</si>
  <si>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</si>
  <si>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</si>
  <si>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</si>
  <si>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</si>
  <si>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</si>
  <si>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Hloubené vykopávky, rýh, tř. horniny I, dle ČSN 73 6133, odvoz do 20km</t>
  </si>
  <si>
    <t>Hloubené vykopávky, rýh, tř. horniny I, dle ČSN 736133,  příplatek za další 1km</t>
  </si>
  <si>
    <t>Úprava pláne se zhut. tr I</t>
  </si>
  <si>
    <t>Odkopávky a prokopávky komunikací, drah a ploch, tř. horniny I dle ČSN 73 6133 odvoz do 20km</t>
  </si>
  <si>
    <t>Odkopávky a prokopávky, příplatek za další 1 km</t>
  </si>
  <si>
    <t>Základy, polštáře pod základy, z kameniva těženého</t>
  </si>
  <si>
    <t>Základy z prostého betonu, do C16/20 (B20 - zn 250)</t>
  </si>
  <si>
    <t>Úprava podloží, sanační žebra, opláštění z geotextílie</t>
  </si>
  <si>
    <t>Základy, polštáře pod základy, z kameniva drceného</t>
  </si>
  <si>
    <t>ZŘÍZENÍ KONSTRUKČNÍ VRSTVY TĚLESA ŽELEZNIČNÍHO SPODKU Z GEOTEXTILIE</t>
  </si>
  <si>
    <t>ZŘÍZENÍ KONSTRUKČNÍ VRSTVY TĚLESA ŽELEZNIČNÍHO SPODKU ZE ŠTĚRKODRTI NOVÉ</t>
  </si>
  <si>
    <t>ZŘÍZENÍ KONSTRUKČNÍ VRSTVY TĚLESA ŽELEZNIČNÍHO SPODKU ZE ZEMINY ZLEPŠENÉ (STABILIZOVANÉ) VÁPNO- CEMENTEM</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</si>
  <si>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</si>
  <si>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</si>
  <si>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</si>
  <si>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</si>
  <si>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</si>
  <si>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Přeložení podzemních sítí</t>
  </si>
  <si>
    <t>Položka obsahuje - dodávku a uložení materiálu štěrkového lože po pokládce kolejového roštu. Položka neobsahuje- X. Měrná jednotka - m3. Způsob měření: plocha štěrkového lože v příslušném profilu po odečtení plochy štěrkového lože podkladní vrstvy štěrkového lože pro pokládku koleje (úroveň pro pokládku 5 cm pod spodní plochu pražce). Hlavní materiál:přírodní drcené kamenivo frakce 32/63 BII</t>
  </si>
  <si>
    <t>1. Položka obsahuje:–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měření:Kusem se rozumí kompletní výhybka nebo výhybková konstrukce.</t>
  </si>
  <si>
    <t>1. Položka obsahuje:– ověření kvality vyzískaných materiálů s případnou regenerací do předpisového stavu– defektoskopické zkoušky kolejnic, jsou-li vyžadovány– dodávku uvedeného typu výhybky nebo jiné výhybkové konstrukce včetně pražců, upevňovadel a drobného kolejiva v uvedeném rozdělení koleje pro normální rozchod kolejí (1435 mm)– montáž výhybky z předmontovaných polí nebo ze součástí železničního svršku uvedených typů na montážní základně nebo přímo na staveništi– dopravu předmontovaných nebo smontovaných výhybkových polí nebo součástí z montážní základny na místo určení, pokud si to zvolená technologie pokládky vyžaduje– pokládku výhybky nebo jiné výhybkové konstrukce pomocí vhodného kladecího prostředku– sespojkování jednotlivých předmontovaných výhybkových polí bez jejich svaření– směrovou a výškovou úpravu výhybkové konstrukce na rychlost určenou projektem nebo jiným zadáním– konečnou výškovou a směrovou úpravu výhybkové konstrukce do předepsané polohy projektem nebo jiným zadáním včetně stabilizace kolejového lože– očištění a naolejování spojkových a svěrkových šroubů před zahájením provozu– základní výhybkové propojky namontované (výrobcem výhybkové konstrukce)– pomocné a dokončovací práce– případné ztížení práce při překážách na jedné nebo obou stranách, v tunelu i při rekonstrukcích2. Položka neobsahuje:– zřízení kolejového lože– kompletní kolejový rošt na atypických výhybkových (krátkých) pražcích (naceňuje se položkami ve sd 52)– kompletní kolejový rošt na společných výhybkových (dlouhých) pražcích (naceňuje se položkami ve sd 52)– montážní a závěrné svary, svařování kolejnic do bezstykové koleje– žlabové pražce– izolované styky– tepelně opracované jazyky a opornice– válečkové (nadzvedávací) stoličky– přechodové kolejnice– broušení koleje– nadstandardní srdcovky– omezovač polohy jazyka– snímače jazyka včetně prodloužení stoliček pro snímač jazyka– závěry a přestavníky včetně výměnových těles– ohřev výhybek– dodatečné výhybkové propojky, naceňují se položkami ve sd 75C3. Způsob měření:</t>
  </si>
  <si>
    <t>(Položka je příplatkovou k položkám výhybek a nelze ji použít samostatně.)1. Položka obsahuje:– žlabové provedení výhybkových pražců včetně veškerých nákladů s tímto spojených2. Položka neobsahuje:– stavěcí a přestavné zařízení včetně táhel3. Způsob měření:Udává se počet sad, které se skládají z předepsaných dílů, jež tvoří požadovaný celek.</t>
  </si>
  <si>
    <t>1. Položka obsahuje:–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</si>
  <si>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1. Položka obsahuje:– náhradu standardní výhybkové kolejnice za přechodovou požadovaných profilů ve výrobním závodě výhybkové konstrukce včetně potřebných úprav a veškerých nákladů s tímto spojených2. Položka neobsahuje: X3. Způsob měření:Udává se počet kusů přechodové kolejnice libovolné délky. Ve výhybce jsou tyto kolejnice zpravidla v párech.</t>
  </si>
  <si>
    <t>1. Položka obsahuje:– zpracování výrobní dokumentace transformované výhybky– veškeré vícenáklady na výrobu obloukové výhybky oproti standardní2. Položka neobsahuje: X3. Způsob měření:Udává se počet kusů kompletní konstrukce nebo práce.</t>
  </si>
  <si>
    <t>1. Položka obsahuje:– dodání a montáž válečkové dotlačovací stoličky2. Položka neobsahuje: X3. Způsob měření:Udává se počet kusů kompletní konstrukce nebo práce.</t>
  </si>
  <si>
    <t>(Položka je příplatkovou k položkám výhybek a nelze ji použít samostatně.)1. Položka obsahuje:–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</si>
  <si>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1. Položka obsahuje:– dodání a montáž čelisťového závěru2. Položka neobsahuje: X3. Způsob měření:Udává se počet kusů kompletní konstrukce nebo práce.</t>
  </si>
  <si>
    <t>1. Položka obsahuje:- dodání kolejnicové propojky. Položka neobsahuje: X3. Způsob měření:Udává se počet kusů kompletní konstrukce nebo práce.</t>
  </si>
  <si>
    <t>1. Položka obsahuje:- montáž kolejnicové propojky. Položka neobsahuje: X3. Způsob měření:Udává se počet kusů kompletní konstrukce nebo práce.</t>
  </si>
  <si>
    <t>1. Položka obsahuje:- přípravné práce, zejména odstraňování překážek v koleji a výhybce, např. odstranění kolejových propojek, ukolejnění ap.- vlastní broušení a související práce a materiál, např. brusivo- dokončovací práce, zejména zpětná montáž odstraněného zařízení, např. kolejových propojek, ukolejnění ap.- dopravu brousící soupravy a doprovodných vozů na místo broušení a zpět- příplatky za ztížené podmínky při práci v koleji, např. překážky po stranách koleje, práci v tunelu ap.2. Položka neobsahuje: X3. Způsob měření: Výhybka = kus</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</si>
  <si>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X3. Způsob měření:Udává se vždy pár, tj. po dvou kusech úložných ploch kolejnice na každém pražci.</t>
  </si>
  <si>
    <t>1. Položka obsahuje:– dodávku a uložení vyměňovaného materiálu, ať nového, regenerovaného nebo vyzískaného– případné doplnění ostatního drobného kolejiva–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vždy pár, tj. po dvou kusech úložných ploch kolejnice na každém pražci.</t>
  </si>
  <si>
    <t>1. Položka obsahuje:– kompletní provedení konstrukce s dodáním materiálu– urovnání povrchu do předepsaného tvaru, případně i ruční hutnění a výplň nerovností a prohlubní– zhutnění na předepsanou míru bez ohledu na způsob provádění– příplatky za ztížené podmínky vyskytující se při zřízení drážních stezek, např. za překážky na straně koleje ap.2. Položka neobsahuje:– výplň pod drážní stezkou mezi kolejovým ložem sousedních kolejí, nacení se položkami ve sd 513. Způsob měření:Měří se horní pochozí plocha bez ohledu na tvar dosypávek pod drážní stezkou.</t>
  </si>
  <si>
    <t>1. Položka obsahuje:- dodání a montáž. Položka neobsahuje: X3. Způsob měření:Udává se počet kusů kompletní konstrukce nebo práce.</t>
  </si>
  <si>
    <t>1. Položka obsahuje:– odstranění kolejového lože ručně nebo mechanizací, a to po nebo bez sejmutí kolejového roštu– příplatky za ztížené podmínky při práci v kolejišti, např. za překážky na straně koleje apod.– naložení vybouraného materiálu na dopravní prostředek2. Položka neobsahuje:– odvoz vybouraného materiálu do skladu nebo na likvidaci– poplatky za likvidaci odpadů, nacení se položkami ze ssd 03. Způsob měření:Měří se metry krychlové odtěženého kolejového lože v ulehlém (původním) stavu.</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</si>
  <si>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vytěženého v rostlém (původním) stavu nebo vybouraného materiálu a jednotlivých vzdáleností v kilometrech.</t>
  </si>
  <si>
    <t>1. Položka obsahuje:– uvolnění kolejového roštu výhybkové konstrukce z kolejového lože– odstranění kolejnicových propojek, uzemnění a jiného vybavení– případné rozřezání kolejového roštu výhybkové konstrukce– úplné rozebrání výhybkové konstrukce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rozvinutá délka výhybkové konstrukce ve všech větvcích dle ČSN 73 6360, tj. v ose koleje.</t>
  </si>
  <si>
    <t>položka zahrnuje úpravu pláně včetně vyrovnání výškových rozdílů. Míru zhutnění určuje projekt</t>
  </si>
  <si>
    <t>1. Položka obsahuje:– nákup a dodání geosyntetika v požadované kvalitě– očištění a urovnání podkladu– uložení geosyntetika dle předepsaného technologického předpisu– zřízení konstrukční vrstvy z geosyntetika bez rozlišení šířky, pokládání vrstvy po etapách, včetně pracovních spar a spojů– průkazní zkoušky, kontrolní zkoušky a kontrolní měření– úpravu napojení, ukončení a těsnění podél trativodů, vpustí, šachet a pod.– úpravu povrchu vrstvy2. Položka neobsahuje: X3. Způsob měření:Měří se metr čtverečný projektované nebo skutečné plochy, přičemž do výměry je již zahrnuto ztratné, přesahy, prořezy.</t>
  </si>
  <si>
    <t>V případě nutného přeložení inženýrských sítí kompletní provedení. Odkrytí vedení, výkop nové rýhy, zpětné uložení, zásyp. Včetně případné dodávky materiálu.</t>
  </si>
  <si>
    <r>
      <t>Délka koleje na dřevěných pražcích x rozdělení x hmotnost dřevěného pražce + hmotnost pražců z výhybek 992,3*1,64*0,1+146,5=</t>
    </r>
    <r>
      <rPr>
        <b/>
        <sz val="8"/>
        <color theme="1"/>
        <rFont val="MS Sans Serif"/>
        <family val="2"/>
        <charset val="238"/>
      </rPr>
      <t>309,2372</t>
    </r>
  </si>
  <si>
    <r>
      <t>18*0,056+2*0,397+8*0,157+103*0,068=</t>
    </r>
    <r>
      <rPr>
        <b/>
        <sz val="8"/>
        <color theme="1"/>
        <rFont val="MS Sans Serif"/>
        <family val="2"/>
        <charset val="238"/>
      </rPr>
      <t>10,0620</t>
    </r>
  </si>
  <si>
    <r>
      <t>v.č. 10, 16, 20, 3=</t>
    </r>
    <r>
      <rPr>
        <b/>
        <sz val="8"/>
        <color theme="1"/>
        <rFont val="MS Sans Serif"/>
        <family val="2"/>
        <charset val="238"/>
      </rPr>
      <t>3,0000</t>
    </r>
  </si>
  <si>
    <r>
      <t>kolíkové propojky jazykové a srdcovkové 36+36=</t>
    </r>
    <r>
      <rPr>
        <b/>
        <sz val="8"/>
        <color theme="1"/>
        <rFont val="MS Sans Serif"/>
        <family val="2"/>
        <charset val="238"/>
      </rPr>
      <t>72,0000</t>
    </r>
  </si>
  <si>
    <t>Kolejová propojka výhybková</t>
  </si>
  <si>
    <r>
      <t>36=</t>
    </r>
    <r>
      <rPr>
        <b/>
        <sz val="8"/>
        <color theme="1"/>
        <rFont val="MS Sans Serif"/>
        <family val="2"/>
        <charset val="238"/>
      </rPr>
      <t>36,0000</t>
    </r>
  </si>
  <si>
    <r>
      <t>50+84-36=</t>
    </r>
    <r>
      <rPr>
        <b/>
        <sz val="8"/>
        <color theme="1"/>
        <rFont val="MS Sans Serif"/>
        <family val="2"/>
        <charset val="238"/>
      </rPr>
      <t>98,0000</t>
    </r>
  </si>
  <si>
    <r>
      <t>72=</t>
    </r>
    <r>
      <rPr>
        <b/>
        <sz val="8"/>
        <color theme="1"/>
        <rFont val="MS Sans Serif"/>
        <family val="2"/>
        <charset val="238"/>
      </rPr>
      <t>72,0000</t>
    </r>
  </si>
  <si>
    <r>
      <t>110+168-72=</t>
    </r>
    <r>
      <rPr>
        <b/>
        <sz val="8"/>
        <color theme="1"/>
        <rFont val="MS Sans Serif"/>
        <family val="2"/>
        <charset val="238"/>
      </rPr>
      <t>206,0000</t>
    </r>
  </si>
  <si>
    <r>
      <t>Rozvinutá délka výhybek dle tabulky montáží výhybek + výběhy do stávající koleje 978,477+(18*50)=</t>
    </r>
    <r>
      <rPr>
        <b/>
        <sz val="8"/>
        <color theme="1"/>
        <rFont val="MS Sans Serif"/>
        <family val="2"/>
        <charset val="238"/>
      </rPr>
      <t>1878,4770</t>
    </r>
  </si>
  <si>
    <r>
      <t>V úsecích přechodů tvarů kolejnic (S49/UIC a S49/R) pražcové kotvy na každém druhém pražci 12*50*1,68/2=</t>
    </r>
    <r>
      <rPr>
        <b/>
        <sz val="8"/>
        <color theme="1"/>
        <rFont val="MS Sans Serif"/>
        <family val="2"/>
        <charset val="238"/>
      </rPr>
      <t>504,0000</t>
    </r>
  </si>
  <si>
    <r>
      <t>Řezání kolejnic při vkládání LIS (30+30)*4=</t>
    </r>
    <r>
      <rPr>
        <b/>
        <sz val="8"/>
        <color theme="1"/>
        <rFont val="MS Sans Serif"/>
        <family val="2"/>
        <charset val="238"/>
      </rPr>
      <t>240,0000</t>
    </r>
  </si>
  <si>
    <r>
      <t>hmotnost pražců z výhybek x 40km 146,5*40=</t>
    </r>
    <r>
      <rPr>
        <b/>
        <sz val="8"/>
        <color theme="1"/>
        <rFont val="MS Sans Serif"/>
        <family val="2"/>
        <charset val="238"/>
      </rPr>
      <t>5860,0000</t>
    </r>
  </si>
  <si>
    <r>
      <t>Délka koleje na dřevěných pražcích x rozdělení x hmotnost dřevěného pražce x vzdálenost 992,3*1,64*0,1*40=</t>
    </r>
    <r>
      <rPr>
        <b/>
        <sz val="8"/>
        <color theme="1"/>
        <rFont val="MS Sans Serif"/>
        <family val="2"/>
        <charset val="238"/>
      </rPr>
      <t>6509,4880</t>
    </r>
  </si>
  <si>
    <r>
      <t>2xKilometrovník + 8 x hektometrovník x vzdálenost (2*0,397+8*0,157)*25=</t>
    </r>
    <r>
      <rPr>
        <b/>
        <sz val="8"/>
        <color theme="1"/>
        <rFont val="MS Sans Serif"/>
        <family val="2"/>
        <charset val="238"/>
      </rPr>
      <t>51,2500</t>
    </r>
  </si>
  <si>
    <r>
      <t>18*0,056*25=</t>
    </r>
    <r>
      <rPr>
        <b/>
        <sz val="8"/>
        <color theme="1"/>
        <rFont val="MS Sans Serif"/>
        <family val="2"/>
        <charset val="238"/>
      </rPr>
      <t>25,2000</t>
    </r>
  </si>
  <si>
    <r>
      <t>7*0,050*25=</t>
    </r>
    <r>
      <rPr>
        <b/>
        <sz val="8"/>
        <color theme="1"/>
        <rFont val="MS Sans Serif"/>
        <family val="2"/>
        <charset val="238"/>
      </rPr>
      <t>8,7500</t>
    </r>
  </si>
  <si>
    <r>
      <t>103*0,068*25=</t>
    </r>
    <r>
      <rPr>
        <b/>
        <sz val="8"/>
        <color theme="1"/>
        <rFont val="MS Sans Serif"/>
        <family val="2"/>
        <charset val="238"/>
      </rPr>
      <t>175,1000</t>
    </r>
  </si>
  <si>
    <r>
      <t>výkop rýhy + výkop na SO 01-13-01 + výkop sanace výhybek 973,8*1,85+301,58*1,85+2458,90*1,85=</t>
    </r>
    <r>
      <rPr>
        <b/>
        <sz val="8"/>
        <color theme="1"/>
        <rFont val="MS Sans Serif"/>
        <family val="2"/>
        <charset val="238"/>
      </rPr>
      <t>6908,4180</t>
    </r>
  </si>
  <si>
    <r>
      <t>Viz tab. trativodů 973,8=</t>
    </r>
    <r>
      <rPr>
        <b/>
        <sz val="8"/>
        <color theme="1"/>
        <rFont val="MS Sans Serif"/>
        <family val="2"/>
        <charset val="238"/>
      </rPr>
      <t>973,8000</t>
    </r>
  </si>
  <si>
    <r>
      <t>Odvoz celkem 30km 30-20 10*(973,8)=</t>
    </r>
    <r>
      <rPr>
        <b/>
        <sz val="8"/>
        <color theme="1"/>
        <rFont val="MS Sans Serif"/>
        <family val="2"/>
        <charset val="238"/>
      </rPr>
      <t>9738,0000</t>
    </r>
  </si>
  <si>
    <r>
      <t>úprava pláně kolej na betonových pražcích+kolej na dřevěných pražcích+ rozvinutá délka výhybek x šířka (2025,262+402,53+1315,244)*5=</t>
    </r>
    <r>
      <rPr>
        <b/>
        <sz val="8"/>
        <color theme="1"/>
        <rFont val="MS Sans Serif"/>
        <family val="2"/>
        <charset val="238"/>
      </rPr>
      <t>18715,1800</t>
    </r>
  </si>
  <si>
    <r>
      <t>SO 0-13-01 + SANACE pod výhybkami 301,58+2458,90=</t>
    </r>
    <r>
      <rPr>
        <b/>
        <sz val="8"/>
        <color theme="1"/>
        <rFont val="MS Sans Serif"/>
        <family val="2"/>
        <charset val="238"/>
      </rPr>
      <t>2760,4800</t>
    </r>
  </si>
  <si>
    <r>
      <t>Celkem 30km 2760,4800*10=</t>
    </r>
    <r>
      <rPr>
        <b/>
        <sz val="8"/>
        <color theme="1"/>
        <rFont val="MS Sans Serif"/>
        <family val="2"/>
        <charset val="238"/>
      </rPr>
      <t>27604,8000</t>
    </r>
  </si>
  <si>
    <r>
      <t>Podsyp (štěrkopísek) pod podkladní beton trativodu 29=</t>
    </r>
    <r>
      <rPr>
        <b/>
        <sz val="8"/>
        <color theme="1"/>
        <rFont val="MS Sans Serif"/>
        <family val="2"/>
        <charset val="238"/>
      </rPr>
      <t>29,0000</t>
    </r>
  </si>
  <si>
    <r>
      <t>Podkladní beton pod trativodní potrubí 58=</t>
    </r>
    <r>
      <rPr>
        <b/>
        <sz val="8"/>
        <color theme="1"/>
        <rFont val="MS Sans Serif"/>
        <family val="2"/>
        <charset val="238"/>
      </rPr>
      <t>58,0000</t>
    </r>
  </si>
  <si>
    <r>
      <t>Opláštění trativodní rýhy 4701=</t>
    </r>
    <r>
      <rPr>
        <b/>
        <sz val="8"/>
        <color theme="1"/>
        <rFont val="MS Sans Serif"/>
        <family val="2"/>
        <charset val="238"/>
      </rPr>
      <t>4701,0000</t>
    </r>
  </si>
  <si>
    <r>
      <t>Vyústění trativodů 2 kusy 2*(2*2*0,2)=</t>
    </r>
    <r>
      <rPr>
        <b/>
        <sz val="8"/>
        <color theme="1"/>
        <rFont val="MS Sans Serif"/>
        <family val="2"/>
        <charset val="238"/>
      </rPr>
      <t>1,6000</t>
    </r>
  </si>
  <si>
    <r>
      <t>SO 01-13-01 + Sanace pod výhybkami 118,01+1070,66=</t>
    </r>
    <r>
      <rPr>
        <b/>
        <sz val="8"/>
        <color theme="1"/>
        <rFont val="MS Sans Serif"/>
        <family val="2"/>
        <charset val="238"/>
      </rPr>
      <t>1188,6700</t>
    </r>
  </si>
  <si>
    <r>
      <t>SO 01-13-01 + Sanace pod výhybkami 131,12+1088,32=</t>
    </r>
    <r>
      <rPr>
        <b/>
        <sz val="8"/>
        <color theme="1"/>
        <rFont val="MS Sans Serif"/>
        <family val="2"/>
        <charset val="238"/>
      </rPr>
      <t>1219,4400</t>
    </r>
  </si>
  <si>
    <r>
      <t>Viz tab. trativodů 1153=</t>
    </r>
    <r>
      <rPr>
        <b/>
        <sz val="8"/>
        <color theme="1"/>
        <rFont val="MS Sans Serif"/>
        <family val="2"/>
        <charset val="238"/>
      </rPr>
      <t>1153,0000</t>
    </r>
  </si>
  <si>
    <r>
      <t>viz. tabulka trativodů 38=</t>
    </r>
    <r>
      <rPr>
        <b/>
        <sz val="8"/>
        <color theme="1"/>
        <rFont val="MS Sans Serif"/>
        <family val="2"/>
        <charset val="238"/>
      </rPr>
      <t>38,0000</t>
    </r>
  </si>
  <si>
    <r>
      <t>38=</t>
    </r>
    <r>
      <rPr>
        <b/>
        <sz val="8"/>
        <color theme="1"/>
        <rFont val="MS Sans Serif"/>
        <family val="2"/>
        <charset val="238"/>
      </rPr>
      <t>38,0000</t>
    </r>
  </si>
  <si>
    <r>
      <t>Délka trativodu x plocha řezu obetonování bez podkladního betonu 0,1m + kompletní obetonování v překopech 1153*0,045+143,601*0,3=</t>
    </r>
    <r>
      <rPr>
        <b/>
        <sz val="8"/>
        <color theme="1"/>
        <rFont val="MS Sans Serif"/>
        <family val="2"/>
        <charset val="238"/>
      </rPr>
      <t>94,9653</t>
    </r>
  </si>
  <si>
    <r>
      <t>Vyústění trativodů 2 kusy 2*(2*2)=</t>
    </r>
    <r>
      <rPr>
        <b/>
        <sz val="8"/>
        <color theme="1"/>
        <rFont val="MS Sans Serif"/>
        <family val="2"/>
        <charset val="238"/>
      </rPr>
      <t>8,0000</t>
    </r>
  </si>
  <si>
    <r>
      <t>V případě potřeby přeložení kanalizace, vody, vedení ČEZ ICT, ČEZ, vedení ČD Telematika 16+18+14+23+17=</t>
    </r>
    <r>
      <rPr>
        <b/>
        <sz val="8"/>
        <color theme="1"/>
        <rFont val="MS Sans Serif"/>
        <family val="2"/>
        <charset val="238"/>
      </rPr>
      <t>88,0000</t>
    </r>
  </si>
  <si>
    <t>SO 01-11-01</t>
  </si>
  <si>
    <t>RYCHLOSTNÍK "3" - TERČ</t>
  </si>
  <si>
    <t>NÁVĚST "ZKRÁCENÁ VZDÁLENOST"</t>
  </si>
  <si>
    <t>52A312</t>
  </si>
  <si>
    <t>KOLEJ 49 E1 REGENEROVANÁ, ROZD. "U", BEZSTYKOVÁ, PR. DŘ., UP. Pružné</t>
  </si>
  <si>
    <r>
      <t>Demontáž kolejí na betonových pražcích. 2957,2 m rozdělení "d", hmotnost pražce á 272kg. 2957,2*1,64*0,272=</t>
    </r>
    <r>
      <rPr>
        <b/>
        <sz val="8"/>
        <color theme="1"/>
        <rFont val="MS Sans Serif"/>
        <family val="2"/>
        <charset val="238"/>
      </rPr>
      <t>1319,1478</t>
    </r>
  </si>
  <si>
    <r>
      <t>(Délka demontované koleje na betonových pražcích + Délka demontované kolejí na dřevěných pražcích )x rozdělení x 2 x hmotnost PE podložky + hmotnost PE podložek z demontovaných výhybek. (2957,2+992,3)*1,64*2*0,00009+0,20214=</t>
    </r>
    <r>
      <rPr>
        <b/>
        <sz val="8"/>
        <color theme="1"/>
        <rFont val="MS Sans Serif"/>
        <family val="2"/>
        <charset val="238"/>
      </rPr>
      <t>1,3680</t>
    </r>
  </si>
  <si>
    <r>
      <t>(Délka demontované koleje na betonových pražcích + Délka demontované kolejí na dřevěných pražcích )x rozdělení x 2 x hmotnost pryžové podložky + hmotnost PE podložek z demontovaných výhybek. (2957,2+992,3)*1,64*2*0,000163+0,366098=</t>
    </r>
    <r>
      <rPr>
        <b/>
        <sz val="8"/>
        <color theme="1"/>
        <rFont val="MS Sans Serif"/>
        <family val="2"/>
        <charset val="238"/>
      </rPr>
      <t>2,4777</t>
    </r>
  </si>
  <si>
    <r>
      <t>Kolej číslo 1 výhybka 6 - 14 230,202m, Kolej číslo 2 za výhybka 7 - 18; 304,193m. (230,202+304,193)*2,641=</t>
    </r>
    <r>
      <rPr>
        <b/>
        <sz val="8"/>
        <color theme="1"/>
        <rFont val="MS Sans Serif"/>
        <family val="2"/>
        <charset val="238"/>
      </rPr>
      <t>1411,3372</t>
    </r>
  </si>
  <si>
    <r>
      <t>Naložení a odvoz odpadu ze strojního čištění štěrkového lože 1411,3372*0,3=</t>
    </r>
    <r>
      <rPr>
        <b/>
        <sz val="8"/>
        <color theme="1"/>
        <rFont val="MS Sans Serif"/>
        <family val="2"/>
        <charset val="238"/>
      </rPr>
      <t>423,4012</t>
    </r>
  </si>
  <si>
    <r>
      <t>Celkem 30km. 30 - 20 x m3. 10*423,4012=</t>
    </r>
    <r>
      <rPr>
        <b/>
        <sz val="8"/>
        <color theme="1"/>
        <rFont val="MS Sans Serif"/>
        <family val="2"/>
        <charset val="238"/>
      </rPr>
      <t>4234,0120</t>
    </r>
  </si>
  <si>
    <r>
      <t>Výměna kompletů Skl 14 (pár = dvě úložné plochy na pražci tj. čtyři komplety) v místě strojního čištění (230,202+304,193)*1,68+(1-0,7836)=</t>
    </r>
    <r>
      <rPr>
        <b/>
        <sz val="8"/>
        <color theme="1"/>
        <rFont val="MS Sans Serif"/>
        <family val="2"/>
        <charset val="238"/>
      </rPr>
      <t>898,0000</t>
    </r>
  </si>
  <si>
    <r>
      <t>(992,3*3,0965+2957,2*3,537+1450+1830*0,3)=</t>
    </r>
    <r>
      <rPr>
        <b/>
        <sz val="8"/>
        <color theme="1"/>
        <rFont val="MS Sans Serif"/>
        <family val="2"/>
        <charset val="238"/>
      </rPr>
      <t>15531,2734</t>
    </r>
  </si>
  <si>
    <r>
      <t>Recyklace do 15 km (992,3*3,0965+2957,2*3,537+1450+1830*0,3)*15=</t>
    </r>
    <r>
      <rPr>
        <b/>
        <sz val="8"/>
        <color theme="1"/>
        <rFont val="MS Sans Serif"/>
        <family val="2"/>
        <charset val="238"/>
      </rPr>
      <t>232969,1002</t>
    </r>
  </si>
  <si>
    <t>Demontáž kolejí na betonových pražcích. 2957,2 m rozdělení "d", hmotnost pražce á 272kg.  Vzdálenost 25km.   2957,2*1,64*0,272*25=32978,6944</t>
  </si>
  <si>
    <t>V.Č.26 1=1,0000</t>
  </si>
  <si>
    <t>v.č. 18, 19, 21,28 101 5=5,0000</t>
  </si>
  <si>
    <t>53932C</t>
  </si>
  <si>
    <t>ZVLÁŠTNÍ VYBAVENÍ VÝHYBEK, TEPELNĚ OPRACOVANÝ JAZYK S OPORNICÍ 49 E1 PRO TVAR 1:12-500</t>
  </si>
  <si>
    <t>sada</t>
  </si>
  <si>
    <t>POPLATKY ZA LIKVIDACŮ ODPADŮ NEBEZPEČNÝCH - 17 05 07*  LOKÁLNĚ ZNEČIŠTĚNÝ ŠTĚRK A ZEMINA Z KOLEJIŠTĚ (VÝHYBKY)</t>
  </si>
  <si>
    <t>t</t>
  </si>
  <si>
    <t>z výhybek 18*15*1,85=499,5000</t>
  </si>
  <si>
    <t>Skládka  do 15 km (992,3*3,0965+2957,2*3,537+1450+1830*0,3)*0,5*15+270*50=129984,5501</t>
  </si>
  <si>
    <t>Odpad ze štěrkového lože. Viz tabulky demontáží kolejí a výhybek + odpad ze strojního čištění    15531,2734*0,5*1,85+1411,3372*0,3*1,85=15149,7200</t>
  </si>
  <si>
    <t>Kolej na betonových pražcích x profil zapuštěného kolejového lože + kolej na dřevěných pražcích x profil zapuštěného štěrkového lože + objem štěrkového lože ve výhybkách- recyklát  2026*3,537+403*3,0965+1642-7765,6367=2290,2148</t>
  </si>
  <si>
    <t>KOLEJOVÉ LOŽE - ZŘÍZENÍ Z KAMENIVA HRUBÉHO RECYKLOVANÉHO</t>
  </si>
  <si>
    <t>1. Položka obsahuje:– dodávku a osazení panelů– urovnání povrchu podkladu živičnou směsí– vyčištění spar mezi panely stlačeným vzduchem a jejich výplň zálivkou2. Položka neobsahuje:– případné doplnění lože novým materiálem, vykazuje se položkou 513550– případné prolití kolejového lože pryskyřicí, naceňuje se položkou 5150003. Způsob měření:Měří se metr krychlový kolejového lože v projektovaném profilu.</t>
  </si>
  <si>
    <t>15531,2734*0,5=7765,6367</t>
  </si>
  <si>
    <t>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t>
  </si>
  <si>
    <t>Podle tabulky montáží kolejí     1047,51-146,31=901,2000</t>
  </si>
  <si>
    <t>Dle tab. montáže kolejí    81,77+64,54=146,3100</t>
  </si>
  <si>
    <t>Dle tabulky montáže kolejí 10,80*2=21,6000</t>
  </si>
  <si>
    <t>Dle tabulky montáže kolejí 52,97=52,9700</t>
  </si>
  <si>
    <t>Dle tabulky montáže kolejí 43,20*2=86,4000</t>
  </si>
  <si>
    <t>Dle tabulky montáží kolejí VČETNĚ ČIŠTĚNÍ A SMĚROVÝCH ÚPRAV+ výběhy do stávajícího stavu 4144,495+(18*50)=5044,4950</t>
  </si>
  <si>
    <t>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t>
  </si>
  <si>
    <t>Propracování obnovovaných kolejí po určitém časovém období (určí Správa Tratí)  + SMĚROVÉ A VÝŠKOVÉ ÚPRAVY  277,19+874,95=1152,1400</t>
  </si>
  <si>
    <t>Propracování obnovovaných výhybek po určitém časovém období (určí Správa Tratí)    49,846*3+62,391*2+81,324=355,6440</t>
  </si>
  <si>
    <t>Propracování obnovovaných výhybek po určitém časovém období (určí Správa Tratí) + SMĚROVÉ A VÝŠKOVÉ ÚPRAVY   39,287+53,608+49,846*9+62,391+74,25=678,1500</t>
  </si>
  <si>
    <t>KOLEJ 49 E1, ROZD. "U", BEZSTYKOVÁ, PR. BET. PODKLADNICOVÝ, UP. TUHÉ</t>
  </si>
  <si>
    <t>KOLEJ 49 E1, ROZD. "D", BEZSTYKOVÁ, PR. DŘ., UP. TUHÉ</t>
  </si>
  <si>
    <t>KOLEJ 49 E1, ROZD. "D", BEZSTYKOVÁ, PR. BET. VÝHYBKOVÝ KRÁTKÝ, UP. PRUŽNÉ</t>
  </si>
  <si>
    <t>KOLEJ 49 E1, ROZD. "D", BEZSTYKOVÁ, PR. BET. VÝHYBKOVÝ DLOUHÝ, UP. PRUŽNÉ</t>
  </si>
  <si>
    <t>KOLEJ 49 E1, ROZD. "D", BEZSTYKOVÁ, PR. BET. PODKLADNICOVÝ, UP. TUHÉ</t>
  </si>
  <si>
    <t>528RRR</t>
  </si>
  <si>
    <t>KOLEJ 49 E1, ROZD. "D", BEZSTYKOVÁ, PR. DŘ. VÝHYBKOVÝ KRÁTKÝ, UP. TUHÉ</t>
  </si>
  <si>
    <t>KOLEJ 49 E1, ROZD. "D", BEZSTYKOVÁ, PR. DŘ. VÝHYBKOVÝ DLOUHÝ, UP. TUHÉ</t>
  </si>
  <si>
    <t>52D211</t>
  </si>
  <si>
    <t>KOLEJ R 65 REGENEROVANÁ, ROZD. "D", BEZSTYKOVÁ, PR. DŘ., UP. TUHÉ</t>
  </si>
  <si>
    <t>52DRRR</t>
  </si>
  <si>
    <t>KOLEJ R 65 REGENEROVANÁ, ROZD. "D", BEZSTYKOVÁ, PR. DŘ.,VÝH. KRÁTKÝ,  UP. TUHÉ</t>
  </si>
  <si>
    <t>52DXXX</t>
  </si>
  <si>
    <t>KOLEJ R 65 REGENEROVANÁ, ROZD. "D", BEZSTYKOVÁ, PR. DŘ.,VÝH. DLOUHÝ,  UP. TUHÉ</t>
  </si>
  <si>
    <t>528AAA</t>
  </si>
  <si>
    <t>KOLEJ 49 E1, ROZD. "D", BEZSTYKOVÁ, UŽITÁ, PR. DŘ., UP. TUHÉ</t>
  </si>
  <si>
    <t>528BBB</t>
  </si>
  <si>
    <t>KOLEJ 49 E1, ROZD. "D", BEZSTYKOVÁ, UŽITÁ, PR. DŘ., VÝHYBKOVÉ, KRÁTKÉ,UP. TUHÉ</t>
  </si>
  <si>
    <t>528CCC</t>
  </si>
  <si>
    <t>KOLEJ 49 E1, ROZD. "D", BEZSTYKOVÁ, UŽITÁ, PR. DŘ., VÝHYBKOVÉ, DLOUHÉ, UP. TUHÉ</t>
  </si>
  <si>
    <t>Výhybka č. 27</t>
  </si>
  <si>
    <t>Výhybka č. 6, 7, 12, 13, 14, 15, 17</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</si>
</sst>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000.00"/>
    <numFmt numFmtId="173" formatCode="###,000.00"/>
    <numFmt numFmtId="174" formatCode="##0.00"/>
    <numFmt numFmtId="175" formatCode="#0.00"/>
    <numFmt numFmtId="176" formatCode="##,000.0000"/>
    <numFmt numFmtId="177" formatCode="#,000.0000"/>
    <numFmt numFmtId="178" formatCode="#0.0000"/>
    <numFmt numFmtId="179" formatCode="###,000.0000"/>
  </numFmts>
  <fonts count="47"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sz val="8"/>
      <color theme="1"/>
      <name val="MS Sans Serif"/>
      <family val="2"/>
      <charset val="238"/>
    </font>
    <font>
      <b/>
      <sz val="8"/>
      <color theme="1"/>
      <name val="MS Sans Serif"/>
      <family val="2"/>
      <charset val="238"/>
    </font>
    <font>
      <i/>
      <sz val="8"/>
      <name val="Arial"/>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7">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2" fontId="30" fillId="0" borderId="0" xfId="0" applyNumberFormat="1" applyFont="1" applyFill="1" applyAlignment="1"/>
    <xf numFmtId="173" fontId="30" fillId="0" borderId="0" xfId="0" applyNumberFormat="1" applyFont="1" applyFill="1" applyAlignment="1"/>
    <xf numFmtId="174" fontId="30" fillId="0" borderId="0" xfId="0" applyNumberFormat="1" applyFont="1" applyFill="1" applyAlignment="1"/>
    <xf numFmtId="175" fontId="30" fillId="0" borderId="0" xfId="0" applyNumberFormat="1" applyFont="1" applyFill="1" applyAlignment="1"/>
    <xf numFmtId="168" fontId="30" fillId="0" borderId="3" xfId="0" applyNumberFormat="1" applyFont="1" applyFill="1" applyBorder="1" applyAlignment="1"/>
    <xf numFmtId="169" fontId="30" fillId="0" borderId="23" xfId="0" applyNumberFormat="1" applyFont="1" applyFill="1" applyBorder="1" applyAlignment="1">
      <alignment horizontal="center"/>
    </xf>
    <xf numFmtId="0" fontId="30" fillId="0" borderId="23" xfId="0" applyFont="1" applyFill="1" applyBorder="1" applyAlignment="1">
      <alignment horizontal="left"/>
    </xf>
    <xf numFmtId="0" fontId="30" fillId="0" borderId="23" xfId="0" applyFont="1" applyFill="1" applyBorder="1" applyAlignment="1">
      <alignment horizontal="center"/>
    </xf>
    <xf numFmtId="171"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1"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5"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49" fontId="41" fillId="0" borderId="0" xfId="0" applyNumberFormat="1" applyFont="1" applyAlignment="1"/>
    <xf numFmtId="49" fontId="44" fillId="0" borderId="0" xfId="0" applyNumberFormat="1" applyFont="1" applyAlignment="1"/>
    <xf numFmtId="0" fontId="46" fillId="0" borderId="0" xfId="0" applyFont="1" applyFill="1" applyAlignment="1">
      <alignment horizontal="left" vertical="top"/>
    </xf>
    <xf numFmtId="170" fontId="30" fillId="0" borderId="0" xfId="0" applyNumberFormat="1" applyFont="1" applyFill="1" applyAlignment="1"/>
    <xf numFmtId="176" fontId="30" fillId="0" borderId="0" xfId="0" applyNumberFormat="1" applyFont="1" applyFill="1" applyAlignment="1"/>
    <xf numFmtId="177" fontId="30" fillId="0" borderId="0" xfId="0" applyNumberFormat="1" applyFont="1" applyFill="1" applyAlignment="1"/>
    <xf numFmtId="171" fontId="30" fillId="0" borderId="0" xfId="0" applyNumberFormat="1" applyFont="1" applyFill="1" applyAlignment="1"/>
    <xf numFmtId="178" fontId="30" fillId="0" borderId="0" xfId="0" applyNumberFormat="1" applyFont="1" applyFill="1" applyAlignment="1"/>
    <xf numFmtId="179" fontId="30" fillId="0" borderId="0" xfId="0" applyNumberFormat="1" applyFont="1" applyFill="1" applyAlignment="1"/>
    <xf numFmtId="4" fontId="21" fillId="2" borderId="22" xfId="2" applyNumberFormat="1" applyFont="1" applyFill="1" applyBorder="1" applyAlignment="1" applyProtection="1">
      <alignment horizontal="righ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2</xdr:col>
      <xdr:colOff>168313</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72"/>
  <sheetViews>
    <sheetView showGridLines="0" tabSelected="1" view="pageBreakPreview" zoomScaleSheetLayoutView="100" workbookViewId="0">
      <pane xSplit="2" ySplit="10" topLeftCell="C29"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8.71093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20" t="s">
        <v>28</v>
      </c>
      <c r="J1" s="322"/>
      <c r="K1" s="346">
        <f>ROUND(SUM(K11:K146)-K123-K146,0)</f>
        <v>0</v>
      </c>
      <c r="L1" s="268"/>
      <c r="M1" s="30"/>
      <c r="N1" s="93" t="s">
        <v>41</v>
      </c>
      <c r="O1" s="94">
        <v>1</v>
      </c>
      <c r="P1" s="81">
        <f>K1/O1</f>
        <v>0</v>
      </c>
      <c r="Q1" s="63" t="s">
        <v>34</v>
      </c>
      <c r="U1" s="320" t="s">
        <v>28</v>
      </c>
      <c r="V1" s="321"/>
      <c r="W1" s="320" t="s">
        <v>29</v>
      </c>
      <c r="X1" s="321"/>
      <c r="Y1" s="320" t="s">
        <v>30</v>
      </c>
      <c r="Z1" s="321"/>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42227</v>
      </c>
    </row>
    <row r="4" spans="1:26" ht="45" customHeight="1" x14ac:dyDescent="0.2">
      <c r="A4" s="260" t="s">
        <v>4</v>
      </c>
      <c r="B4" s="261"/>
      <c r="C4" s="76" t="s">
        <v>97</v>
      </c>
      <c r="D4" s="68" t="s">
        <v>55</v>
      </c>
      <c r="E4" s="70"/>
      <c r="F4" s="264"/>
      <c r="G4" s="265"/>
      <c r="H4" s="265"/>
      <c r="I4" s="59" t="s">
        <v>5</v>
      </c>
      <c r="J4" s="66" t="s">
        <v>295</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35"/>
      <c r="N5" s="335"/>
      <c r="O5" s="335"/>
      <c r="Q5" s="61" t="s">
        <v>37</v>
      </c>
      <c r="R5" s="24"/>
      <c r="S5" s="24"/>
    </row>
    <row r="6" spans="1:26" ht="32.25" customHeight="1" x14ac:dyDescent="0.2">
      <c r="A6" s="5" t="s">
        <v>11</v>
      </c>
      <c r="B6" s="41"/>
      <c r="C6" s="41"/>
      <c r="D6" s="6"/>
      <c r="E6" s="83"/>
      <c r="F6" s="11"/>
      <c r="G6" s="6"/>
      <c r="H6" s="328" t="s">
        <v>12</v>
      </c>
      <c r="I6" s="329"/>
      <c r="J6" s="329"/>
      <c r="K6" s="330"/>
      <c r="L6" s="53"/>
      <c r="M6" s="326" t="s">
        <v>2</v>
      </c>
      <c r="N6" s="326" t="s">
        <v>3</v>
      </c>
      <c r="O6" s="323" t="s">
        <v>31</v>
      </c>
      <c r="P6" s="323" t="s">
        <v>35</v>
      </c>
      <c r="Q6" s="61" t="s">
        <v>32</v>
      </c>
      <c r="R6" s="62"/>
      <c r="S6" s="24"/>
    </row>
    <row r="7" spans="1:26" x14ac:dyDescent="0.2">
      <c r="A7" s="7" t="s">
        <v>13</v>
      </c>
      <c r="B7" s="42" t="s">
        <v>14</v>
      </c>
      <c r="C7" s="46"/>
      <c r="D7" s="8" t="s">
        <v>15</v>
      </c>
      <c r="E7" s="84"/>
      <c r="F7" s="12" t="s">
        <v>16</v>
      </c>
      <c r="G7" s="8" t="s">
        <v>17</v>
      </c>
      <c r="H7" s="37" t="s">
        <v>18</v>
      </c>
      <c r="I7" s="13"/>
      <c r="J7" s="331" t="s">
        <v>19</v>
      </c>
      <c r="K7" s="332"/>
      <c r="L7" s="54"/>
      <c r="M7" s="327"/>
      <c r="N7" s="327"/>
      <c r="O7" s="333"/>
      <c r="P7" s="324"/>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7"/>
      <c r="N8" s="327"/>
      <c r="O8" s="334"/>
      <c r="P8" s="325"/>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1">
        <v>1</v>
      </c>
      <c r="B12" s="282">
        <v>3100</v>
      </c>
      <c r="C12" s="283" t="s">
        <v>98</v>
      </c>
      <c r="D12" s="284" t="s">
        <v>99</v>
      </c>
      <c r="E12" s="313">
        <v>1</v>
      </c>
      <c r="F12" s="236"/>
      <c r="G12" s="237"/>
      <c r="H12" s="238"/>
      <c r="I12" s="239"/>
      <c r="J12" s="277">
        <v>0</v>
      </c>
      <c r="K12" s="241">
        <f>ROUND(E12*J12,2)</f>
        <v>0</v>
      </c>
      <c r="L12" s="271"/>
      <c r="M12" s="231" t="s">
        <v>59</v>
      </c>
      <c r="N12" s="242" t="s">
        <v>60</v>
      </c>
      <c r="O12" s="312" t="s">
        <v>42</v>
      </c>
      <c r="P12" s="308"/>
      <c r="R12" s="72">
        <f t="shared" ref="R12:R147" si="0">LEN(C12)</f>
        <v>46</v>
      </c>
      <c r="S12" s="72"/>
    </row>
    <row r="13" spans="1:26" s="71" customFormat="1" ht="12.95" customHeight="1" x14ac:dyDescent="0.2">
      <c r="A13" s="281">
        <v>2</v>
      </c>
      <c r="B13" s="282">
        <v>2944</v>
      </c>
      <c r="C13" s="283" t="s">
        <v>100</v>
      </c>
      <c r="D13" s="284" t="s">
        <v>101</v>
      </c>
      <c r="E13" s="313">
        <v>1</v>
      </c>
      <c r="F13" s="236"/>
      <c r="G13" s="237"/>
      <c r="H13" s="238"/>
      <c r="I13" s="239"/>
      <c r="J13" s="278">
        <v>0</v>
      </c>
      <c r="K13" s="241">
        <f t="shared" ref="K13:K145" si="1">ROUND(E13*J13,2)</f>
        <v>0</v>
      </c>
      <c r="L13" s="271"/>
      <c r="M13" s="231" t="s">
        <v>59</v>
      </c>
      <c r="N13" s="242" t="s">
        <v>60</v>
      </c>
      <c r="O13" s="312" t="s">
        <v>42</v>
      </c>
      <c r="P13" s="98"/>
      <c r="R13" s="72">
        <f t="shared" si="0"/>
        <v>40</v>
      </c>
      <c r="S13" s="72"/>
    </row>
    <row r="14" spans="1:26" s="71" customFormat="1" ht="12.95" customHeight="1" x14ac:dyDescent="0.2">
      <c r="A14" s="281">
        <v>3</v>
      </c>
      <c r="B14" s="282">
        <v>15150</v>
      </c>
      <c r="C14" s="283" t="s">
        <v>102</v>
      </c>
      <c r="D14" s="284" t="s">
        <v>103</v>
      </c>
      <c r="E14" s="314">
        <v>15149.72</v>
      </c>
      <c r="F14" s="236"/>
      <c r="G14" s="237"/>
      <c r="H14" s="238"/>
      <c r="I14" s="239"/>
      <c r="J14" s="279">
        <v>0</v>
      </c>
      <c r="K14" s="241">
        <f t="shared" si="1"/>
        <v>0</v>
      </c>
      <c r="L14" s="271"/>
      <c r="M14" s="231" t="s">
        <v>59</v>
      </c>
      <c r="N14" s="242" t="s">
        <v>60</v>
      </c>
      <c r="O14" s="312" t="s">
        <v>65</v>
      </c>
      <c r="P14" s="311" t="s">
        <v>319</v>
      </c>
      <c r="R14" s="72">
        <f t="shared" si="0"/>
        <v>130</v>
      </c>
      <c r="S14" s="72"/>
    </row>
    <row r="15" spans="1:26" s="71" customFormat="1" ht="12.95" customHeight="1" x14ac:dyDescent="0.2">
      <c r="A15" s="281">
        <v>4</v>
      </c>
      <c r="B15" s="282">
        <v>15210</v>
      </c>
      <c r="C15" s="283" t="s">
        <v>104</v>
      </c>
      <c r="D15" s="284" t="s">
        <v>103</v>
      </c>
      <c r="E15" s="315">
        <v>1319.1478</v>
      </c>
      <c r="F15" s="236"/>
      <c r="G15" s="237"/>
      <c r="H15" s="238"/>
      <c r="I15" s="239"/>
      <c r="J15" s="279">
        <v>0</v>
      </c>
      <c r="K15" s="241">
        <f t="shared" si="1"/>
        <v>0</v>
      </c>
      <c r="L15" s="271"/>
      <c r="M15" s="231" t="s">
        <v>59</v>
      </c>
      <c r="N15" s="242" t="s">
        <v>60</v>
      </c>
      <c r="O15" s="312" t="s">
        <v>65</v>
      </c>
      <c r="P15" s="311" t="s">
        <v>300</v>
      </c>
      <c r="R15" s="72">
        <f t="shared" si="0"/>
        <v>84</v>
      </c>
      <c r="S15" s="72"/>
    </row>
    <row r="16" spans="1:26" s="71" customFormat="1" ht="12.95" customHeight="1" x14ac:dyDescent="0.2">
      <c r="A16" s="281">
        <v>5</v>
      </c>
      <c r="B16" s="282">
        <v>15250</v>
      </c>
      <c r="C16" s="283" t="s">
        <v>105</v>
      </c>
      <c r="D16" s="284" t="s">
        <v>103</v>
      </c>
      <c r="E16" s="313">
        <v>1.3680000000000001</v>
      </c>
      <c r="F16" s="236"/>
      <c r="G16" s="237"/>
      <c r="H16" s="238"/>
      <c r="I16" s="239"/>
      <c r="J16" s="279">
        <v>0</v>
      </c>
      <c r="K16" s="241">
        <f t="shared" si="1"/>
        <v>0</v>
      </c>
      <c r="L16" s="271"/>
      <c r="M16" s="231" t="s">
        <v>59</v>
      </c>
      <c r="N16" s="242" t="s">
        <v>60</v>
      </c>
      <c r="O16" s="312" t="s">
        <v>65</v>
      </c>
      <c r="P16" s="311" t="s">
        <v>301</v>
      </c>
      <c r="R16" s="72">
        <f t="shared" si="0"/>
        <v>95</v>
      </c>
      <c r="S16" s="72"/>
    </row>
    <row r="17" spans="1:20" s="71" customFormat="1" ht="12.95" customHeight="1" x14ac:dyDescent="0.2">
      <c r="A17" s="281">
        <v>6</v>
      </c>
      <c r="B17" s="282">
        <v>15260</v>
      </c>
      <c r="C17" s="283" t="s">
        <v>106</v>
      </c>
      <c r="D17" s="284" t="s">
        <v>103</v>
      </c>
      <c r="E17" s="313">
        <v>2.4777</v>
      </c>
      <c r="F17" s="236"/>
      <c r="G17" s="237"/>
      <c r="H17" s="238"/>
      <c r="I17" s="239"/>
      <c r="J17" s="279">
        <v>0</v>
      </c>
      <c r="K17" s="241">
        <f t="shared" si="1"/>
        <v>0</v>
      </c>
      <c r="L17" s="271"/>
      <c r="M17" s="231" t="s">
        <v>59</v>
      </c>
      <c r="N17" s="242" t="s">
        <v>60</v>
      </c>
      <c r="O17" s="312" t="s">
        <v>65</v>
      </c>
      <c r="P17" s="311" t="s">
        <v>302</v>
      </c>
      <c r="R17" s="72">
        <f t="shared" si="0"/>
        <v>88</v>
      </c>
      <c r="S17" s="72"/>
    </row>
    <row r="18" spans="1:20" s="71" customFormat="1" ht="12.95" customHeight="1" x14ac:dyDescent="0.2">
      <c r="A18" s="281">
        <v>7</v>
      </c>
      <c r="B18" s="282">
        <v>15520</v>
      </c>
      <c r="C18" s="283" t="s">
        <v>107</v>
      </c>
      <c r="D18" s="284" t="s">
        <v>103</v>
      </c>
      <c r="E18" s="316">
        <v>309.23719999999997</v>
      </c>
      <c r="F18" s="236"/>
      <c r="G18" s="237"/>
      <c r="H18" s="238"/>
      <c r="I18" s="239"/>
      <c r="J18" s="279">
        <v>0</v>
      </c>
      <c r="K18" s="241">
        <f t="shared" si="1"/>
        <v>0</v>
      </c>
      <c r="L18" s="271"/>
      <c r="M18" s="231" t="s">
        <v>59</v>
      </c>
      <c r="N18" s="242" t="s">
        <v>60</v>
      </c>
      <c r="O18" s="312" t="s">
        <v>65</v>
      </c>
      <c r="P18" s="311" t="s">
        <v>259</v>
      </c>
      <c r="R18" s="72">
        <f t="shared" si="0"/>
        <v>80</v>
      </c>
      <c r="S18" s="72"/>
    </row>
    <row r="19" spans="1:20" s="71" customFormat="1" ht="12.95" customHeight="1" x14ac:dyDescent="0.2">
      <c r="A19" s="281">
        <v>8</v>
      </c>
      <c r="B19" s="282">
        <v>15140</v>
      </c>
      <c r="C19" s="283" t="s">
        <v>108</v>
      </c>
      <c r="D19" s="284" t="s">
        <v>103</v>
      </c>
      <c r="E19" s="317">
        <v>10.061999999999999</v>
      </c>
      <c r="F19" s="236"/>
      <c r="G19" s="237"/>
      <c r="H19" s="238"/>
      <c r="I19" s="239"/>
      <c r="J19" s="279">
        <v>0</v>
      </c>
      <c r="K19" s="241">
        <f t="shared" si="1"/>
        <v>0</v>
      </c>
      <c r="L19" s="271"/>
      <c r="M19" s="231" t="s">
        <v>59</v>
      </c>
      <c r="N19" s="242" t="s">
        <v>60</v>
      </c>
      <c r="O19" s="312" t="s">
        <v>65</v>
      </c>
      <c r="P19" s="311" t="s">
        <v>260</v>
      </c>
      <c r="R19" s="72">
        <f t="shared" si="0"/>
        <v>93</v>
      </c>
      <c r="S19" s="72"/>
    </row>
    <row r="20" spans="1:20" s="71" customFormat="1" ht="12.95" customHeight="1" x14ac:dyDescent="0.2">
      <c r="A20" s="281">
        <v>9</v>
      </c>
      <c r="B20" s="282">
        <v>512550</v>
      </c>
      <c r="C20" s="283" t="s">
        <v>109</v>
      </c>
      <c r="D20" s="284" t="s">
        <v>110</v>
      </c>
      <c r="E20" s="314">
        <v>2290.2148000000002</v>
      </c>
      <c r="F20" s="236"/>
      <c r="G20" s="237"/>
      <c r="H20" s="238"/>
      <c r="I20" s="239"/>
      <c r="J20" s="279">
        <v>0</v>
      </c>
      <c r="K20" s="241">
        <f t="shared" si="1"/>
        <v>0</v>
      </c>
      <c r="L20" s="271"/>
      <c r="M20" s="231" t="s">
        <v>59</v>
      </c>
      <c r="N20" s="242" t="s">
        <v>60</v>
      </c>
      <c r="O20" s="312" t="s">
        <v>236</v>
      </c>
      <c r="P20" s="311" t="s">
        <v>320</v>
      </c>
      <c r="R20" s="72">
        <f t="shared" si="0"/>
        <v>59</v>
      </c>
      <c r="S20" s="72"/>
    </row>
    <row r="21" spans="1:20" s="71" customFormat="1" ht="12.95" customHeight="1" x14ac:dyDescent="0.2">
      <c r="A21" s="281">
        <v>10</v>
      </c>
      <c r="B21" s="282">
        <v>514000</v>
      </c>
      <c r="C21" s="283" t="s">
        <v>111</v>
      </c>
      <c r="D21" s="284" t="s">
        <v>110</v>
      </c>
      <c r="E21" s="315">
        <v>1411.3371999999999</v>
      </c>
      <c r="F21" s="236"/>
      <c r="G21" s="237"/>
      <c r="H21" s="238"/>
      <c r="I21" s="239"/>
      <c r="J21" s="279">
        <v>0</v>
      </c>
      <c r="K21" s="241">
        <f t="shared" si="1"/>
        <v>0</v>
      </c>
      <c r="L21" s="271"/>
      <c r="M21" s="231" t="s">
        <v>59</v>
      </c>
      <c r="N21" s="242" t="s">
        <v>60</v>
      </c>
      <c r="O21" s="312" t="s">
        <v>66</v>
      </c>
      <c r="P21" s="311" t="s">
        <v>303</v>
      </c>
      <c r="R21" s="72">
        <f t="shared" si="0"/>
        <v>26</v>
      </c>
      <c r="S21" s="72"/>
    </row>
    <row r="22" spans="1:20" s="71" customFormat="1" ht="12.95" customHeight="1" x14ac:dyDescent="0.2">
      <c r="A22" s="281">
        <v>11</v>
      </c>
      <c r="B22" s="282">
        <v>125738</v>
      </c>
      <c r="C22" s="283" t="s">
        <v>112</v>
      </c>
      <c r="D22" s="284" t="s">
        <v>113</v>
      </c>
      <c r="E22" s="316">
        <v>423.40120000000002</v>
      </c>
      <c r="F22" s="236"/>
      <c r="G22" s="237"/>
      <c r="H22" s="238"/>
      <c r="I22" s="239"/>
      <c r="J22" s="279">
        <v>0</v>
      </c>
      <c r="K22" s="241">
        <f t="shared" si="1"/>
        <v>0</v>
      </c>
      <c r="L22" s="271"/>
      <c r="M22" s="231" t="s">
        <v>59</v>
      </c>
      <c r="N22" s="242" t="s">
        <v>60</v>
      </c>
      <c r="O22" s="312" t="s">
        <v>67</v>
      </c>
      <c r="P22" s="311" t="s">
        <v>304</v>
      </c>
      <c r="R22" s="72">
        <f t="shared" si="0"/>
        <v>87</v>
      </c>
      <c r="S22" s="72"/>
    </row>
    <row r="23" spans="1:20" s="71" customFormat="1" ht="12.95" customHeight="1" x14ac:dyDescent="0.2">
      <c r="A23" s="281">
        <v>12</v>
      </c>
      <c r="B23" s="282">
        <v>125739</v>
      </c>
      <c r="C23" s="283" t="s">
        <v>114</v>
      </c>
      <c r="D23" s="284" t="s">
        <v>113</v>
      </c>
      <c r="E23" s="315">
        <v>4234.0119999999997</v>
      </c>
      <c r="F23" s="236"/>
      <c r="G23" s="237"/>
      <c r="H23" s="238"/>
      <c r="I23" s="239"/>
      <c r="J23" s="279">
        <v>0</v>
      </c>
      <c r="K23" s="241">
        <f t="shared" si="1"/>
        <v>0</v>
      </c>
      <c r="L23" s="271"/>
      <c r="M23" s="231" t="s">
        <v>59</v>
      </c>
      <c r="N23" s="242" t="s">
        <v>60</v>
      </c>
      <c r="O23" s="312" t="s">
        <v>68</v>
      </c>
      <c r="P23" s="311" t="s">
        <v>305</v>
      </c>
      <c r="R23" s="72">
        <f t="shared" si="0"/>
        <v>95</v>
      </c>
      <c r="S23" s="72"/>
    </row>
    <row r="24" spans="1:20" s="71" customFormat="1" ht="12.95" customHeight="1" x14ac:dyDescent="0.2">
      <c r="A24" s="281">
        <v>13</v>
      </c>
      <c r="B24" s="282">
        <v>513550</v>
      </c>
      <c r="C24" s="283" t="s">
        <v>115</v>
      </c>
      <c r="D24" s="284" t="s">
        <v>110</v>
      </c>
      <c r="E24" s="316">
        <v>845.92250000000001</v>
      </c>
      <c r="F24" s="236"/>
      <c r="G24" s="237"/>
      <c r="H24" s="238"/>
      <c r="I24" s="239"/>
      <c r="J24" s="279">
        <v>0</v>
      </c>
      <c r="K24" s="241">
        <f t="shared" si="1"/>
        <v>0</v>
      </c>
      <c r="L24" s="271"/>
      <c r="M24" s="231" t="s">
        <v>59</v>
      </c>
      <c r="N24" s="242" t="s">
        <v>60</v>
      </c>
      <c r="O24" s="312" t="s">
        <v>69</v>
      </c>
      <c r="P24" s="311" t="s">
        <v>324</v>
      </c>
      <c r="R24" s="72">
        <f t="shared" si="0"/>
        <v>60</v>
      </c>
      <c r="S24" s="72"/>
    </row>
    <row r="25" spans="1:20" s="71" customFormat="1" ht="12.95" customHeight="1" x14ac:dyDescent="0.2">
      <c r="A25" s="281">
        <v>14</v>
      </c>
      <c r="B25" s="282">
        <v>524352</v>
      </c>
      <c r="C25" s="283" t="s">
        <v>116</v>
      </c>
      <c r="D25" s="284" t="s">
        <v>117</v>
      </c>
      <c r="E25" s="315">
        <v>901.2</v>
      </c>
      <c r="F25" s="236"/>
      <c r="G25" s="237"/>
      <c r="H25" s="238"/>
      <c r="I25" s="239"/>
      <c r="J25" s="279">
        <v>0</v>
      </c>
      <c r="K25" s="241">
        <f t="shared" si="1"/>
        <v>0</v>
      </c>
      <c r="L25" s="271"/>
      <c r="M25" s="231" t="s">
        <v>59</v>
      </c>
      <c r="N25" s="242" t="s">
        <v>60</v>
      </c>
      <c r="O25" s="312" t="s">
        <v>70</v>
      </c>
      <c r="P25" s="311" t="s">
        <v>325</v>
      </c>
      <c r="R25" s="72">
        <f t="shared" si="0"/>
        <v>85</v>
      </c>
      <c r="S25" s="72"/>
    </row>
    <row r="26" spans="1:20" s="71" customFormat="1" ht="12.95" customHeight="1" x14ac:dyDescent="0.2">
      <c r="A26" s="281">
        <v>15</v>
      </c>
      <c r="B26" s="282">
        <v>527352</v>
      </c>
      <c r="C26" s="283" t="s">
        <v>118</v>
      </c>
      <c r="D26" s="284" t="s">
        <v>117</v>
      </c>
      <c r="E26" s="316">
        <v>172.5</v>
      </c>
      <c r="F26" s="236"/>
      <c r="G26" s="237"/>
      <c r="H26" s="238"/>
      <c r="I26" s="239"/>
      <c r="J26" s="279">
        <v>0</v>
      </c>
      <c r="K26" s="241">
        <f t="shared" si="1"/>
        <v>0</v>
      </c>
      <c r="L26" s="271"/>
      <c r="M26" s="231" t="s">
        <v>59</v>
      </c>
      <c r="N26" s="242" t="s">
        <v>60</v>
      </c>
      <c r="O26" s="312" t="s">
        <v>70</v>
      </c>
      <c r="P26" s="311" t="s">
        <v>326</v>
      </c>
      <c r="R26" s="72">
        <f t="shared" si="0"/>
        <v>104</v>
      </c>
      <c r="S26" s="72"/>
    </row>
    <row r="27" spans="1:20" s="71" customFormat="1" ht="12.95" customHeight="1" x14ac:dyDescent="0.2">
      <c r="A27" s="281">
        <v>21</v>
      </c>
      <c r="B27" s="282" t="s">
        <v>119</v>
      </c>
      <c r="C27" s="283" t="s">
        <v>120</v>
      </c>
      <c r="D27" s="284" t="s">
        <v>117</v>
      </c>
      <c r="E27" s="317">
        <v>5.87</v>
      </c>
      <c r="F27" s="236"/>
      <c r="G27" s="237"/>
      <c r="H27" s="238"/>
      <c r="I27" s="239"/>
      <c r="J27" s="279">
        <v>0</v>
      </c>
      <c r="K27" s="241">
        <f t="shared" si="1"/>
        <v>0</v>
      </c>
      <c r="L27" s="271"/>
      <c r="M27" s="231" t="s">
        <v>59</v>
      </c>
      <c r="N27" s="242" t="s">
        <v>60</v>
      </c>
      <c r="O27" s="312" t="s">
        <v>70</v>
      </c>
      <c r="P27" s="311"/>
      <c r="R27" s="72">
        <f t="shared" si="0"/>
        <v>84</v>
      </c>
      <c r="S27" s="72"/>
    </row>
    <row r="28" spans="1:20" s="71" customFormat="1" ht="12.95" customHeight="1" x14ac:dyDescent="0.2">
      <c r="A28" s="281">
        <v>22</v>
      </c>
      <c r="B28" s="282" t="s">
        <v>119</v>
      </c>
      <c r="C28" s="283" t="s">
        <v>121</v>
      </c>
      <c r="D28" s="284" t="s">
        <v>117</v>
      </c>
      <c r="E28" s="317">
        <v>21.6</v>
      </c>
      <c r="F28" s="236"/>
      <c r="G28" s="237"/>
      <c r="H28" s="238"/>
      <c r="I28" s="239"/>
      <c r="J28" s="279">
        <v>0</v>
      </c>
      <c r="K28" s="241">
        <f t="shared" si="1"/>
        <v>0</v>
      </c>
      <c r="L28" s="271"/>
      <c r="M28" s="231" t="s">
        <v>59</v>
      </c>
      <c r="N28" s="242" t="s">
        <v>60</v>
      </c>
      <c r="O28" s="312" t="s">
        <v>70</v>
      </c>
      <c r="P28" s="311" t="s">
        <v>327</v>
      </c>
      <c r="R28" s="72">
        <f t="shared" si="0"/>
        <v>84</v>
      </c>
      <c r="S28" s="72"/>
    </row>
    <row r="29" spans="1:20" s="71" customFormat="1" ht="12.95" customHeight="1" x14ac:dyDescent="0.2">
      <c r="A29" s="281">
        <v>23</v>
      </c>
      <c r="B29" s="282">
        <v>524372</v>
      </c>
      <c r="C29" s="283" t="s">
        <v>122</v>
      </c>
      <c r="D29" s="284" t="s">
        <v>117</v>
      </c>
      <c r="E29" s="317">
        <v>52.97</v>
      </c>
      <c r="F29" s="236"/>
      <c r="G29" s="237"/>
      <c r="H29" s="238"/>
      <c r="I29" s="239"/>
      <c r="J29" s="279">
        <v>0</v>
      </c>
      <c r="K29" s="241">
        <f t="shared" si="1"/>
        <v>0</v>
      </c>
      <c r="L29" s="271"/>
      <c r="M29" s="231" t="s">
        <v>59</v>
      </c>
      <c r="N29" s="242" t="s">
        <v>60</v>
      </c>
      <c r="O29" s="312" t="s">
        <v>70</v>
      </c>
      <c r="P29" s="311" t="s">
        <v>328</v>
      </c>
      <c r="R29" s="72">
        <f t="shared" si="0"/>
        <v>85</v>
      </c>
      <c r="S29" s="72"/>
    </row>
    <row r="30" spans="1:20" s="71" customFormat="1" ht="12.95" customHeight="1" x14ac:dyDescent="0.2">
      <c r="A30" s="281">
        <v>24</v>
      </c>
      <c r="B30" s="282">
        <v>524392</v>
      </c>
      <c r="C30" s="283" t="s">
        <v>123</v>
      </c>
      <c r="D30" s="284" t="s">
        <v>117</v>
      </c>
      <c r="E30" s="317">
        <v>86.4</v>
      </c>
      <c r="F30" s="236"/>
      <c r="G30" s="237"/>
      <c r="H30" s="238"/>
      <c r="I30" s="239"/>
      <c r="J30" s="279">
        <v>0</v>
      </c>
      <c r="K30" s="241">
        <f t="shared" si="1"/>
        <v>0</v>
      </c>
      <c r="L30" s="271"/>
      <c r="M30" s="231" t="s">
        <v>59</v>
      </c>
      <c r="N30" s="242" t="s">
        <v>60</v>
      </c>
      <c r="O30" s="312" t="s">
        <v>70</v>
      </c>
      <c r="P30" s="311" t="s">
        <v>329</v>
      </c>
      <c r="R30" s="72">
        <f t="shared" si="0"/>
        <v>85</v>
      </c>
      <c r="S30" s="72"/>
    </row>
    <row r="31" spans="1:20" s="71" customFormat="1" ht="12.95" customHeight="1" x14ac:dyDescent="0.2">
      <c r="A31" s="281">
        <v>25</v>
      </c>
      <c r="B31" s="282">
        <v>533173</v>
      </c>
      <c r="C31" s="283" t="s">
        <v>124</v>
      </c>
      <c r="D31" s="284" t="s">
        <v>125</v>
      </c>
      <c r="E31" s="313">
        <v>3</v>
      </c>
      <c r="F31" s="236"/>
      <c r="G31" s="237"/>
      <c r="H31" s="238"/>
      <c r="I31" s="239"/>
      <c r="J31" s="279">
        <v>0</v>
      </c>
      <c r="K31" s="241">
        <f t="shared" si="1"/>
        <v>0</v>
      </c>
      <c r="L31" s="271"/>
      <c r="M31" s="231" t="s">
        <v>59</v>
      </c>
      <c r="N31" s="242" t="s">
        <v>60</v>
      </c>
      <c r="O31" s="312" t="s">
        <v>237</v>
      </c>
      <c r="P31" s="311"/>
      <c r="R31" s="72">
        <f t="shared" si="0"/>
        <v>34</v>
      </c>
      <c r="S31" s="72"/>
    </row>
    <row r="32" spans="1:20" s="71" customFormat="1" ht="12.95" customHeight="1" x14ac:dyDescent="0.2">
      <c r="A32" s="281">
        <v>26</v>
      </c>
      <c r="B32" s="282" t="s">
        <v>126</v>
      </c>
      <c r="C32" s="283" t="s">
        <v>127</v>
      </c>
      <c r="D32" s="284" t="s">
        <v>125</v>
      </c>
      <c r="E32" s="313">
        <v>2</v>
      </c>
      <c r="F32" s="236"/>
      <c r="G32" s="237"/>
      <c r="H32" s="238"/>
      <c r="I32" s="239"/>
      <c r="J32" s="279">
        <v>0</v>
      </c>
      <c r="K32" s="241">
        <f t="shared" si="1"/>
        <v>0</v>
      </c>
      <c r="L32" s="271"/>
      <c r="M32" s="231" t="s">
        <v>59</v>
      </c>
      <c r="N32" s="242" t="s">
        <v>60</v>
      </c>
      <c r="O32" s="312" t="s">
        <v>237</v>
      </c>
      <c r="P32" s="311"/>
      <c r="R32" s="72">
        <f t="shared" si="0"/>
        <v>35</v>
      </c>
      <c r="S32" s="72"/>
      <c r="T32" s="99"/>
    </row>
    <row r="33" spans="1:19" s="71" customFormat="1" ht="12.95" customHeight="1" x14ac:dyDescent="0.2">
      <c r="A33" s="281">
        <v>27</v>
      </c>
      <c r="B33" s="282">
        <v>5331000</v>
      </c>
      <c r="C33" s="283" t="s">
        <v>128</v>
      </c>
      <c r="D33" s="284" t="s">
        <v>125</v>
      </c>
      <c r="E33" s="313">
        <v>1</v>
      </c>
      <c r="F33" s="236"/>
      <c r="G33" s="237"/>
      <c r="H33" s="238"/>
      <c r="I33" s="239"/>
      <c r="J33" s="279">
        <v>0</v>
      </c>
      <c r="K33" s="241">
        <f t="shared" si="1"/>
        <v>0</v>
      </c>
      <c r="L33" s="271"/>
      <c r="M33" s="231" t="s">
        <v>59</v>
      </c>
      <c r="N33" s="242" t="s">
        <v>60</v>
      </c>
      <c r="O33" s="312" t="s">
        <v>237</v>
      </c>
      <c r="P33" s="311"/>
      <c r="R33" s="72">
        <f t="shared" si="0"/>
        <v>35</v>
      </c>
      <c r="S33" s="72"/>
    </row>
    <row r="34" spans="1:19" s="71" customFormat="1" ht="12.95" customHeight="1" x14ac:dyDescent="0.2">
      <c r="A34" s="281">
        <v>28</v>
      </c>
      <c r="B34" s="282">
        <v>533271</v>
      </c>
      <c r="C34" s="283" t="s">
        <v>129</v>
      </c>
      <c r="D34" s="284" t="s">
        <v>125</v>
      </c>
      <c r="E34" s="313">
        <v>2</v>
      </c>
      <c r="F34" s="236"/>
      <c r="G34" s="237"/>
      <c r="H34" s="238"/>
      <c r="I34" s="239"/>
      <c r="J34" s="279">
        <v>0</v>
      </c>
      <c r="K34" s="241">
        <f t="shared" si="1"/>
        <v>0</v>
      </c>
      <c r="L34" s="271"/>
      <c r="M34" s="231" t="s">
        <v>59</v>
      </c>
      <c r="N34" s="242" t="s">
        <v>60</v>
      </c>
      <c r="O34" s="312" t="s">
        <v>237</v>
      </c>
      <c r="P34" s="309"/>
      <c r="R34" s="72">
        <f t="shared" si="0"/>
        <v>31</v>
      </c>
      <c r="S34" s="72"/>
    </row>
    <row r="35" spans="1:19" s="71" customFormat="1" ht="12.95" customHeight="1" x14ac:dyDescent="0.2">
      <c r="A35" s="281">
        <v>29</v>
      </c>
      <c r="B35" s="282">
        <v>533291</v>
      </c>
      <c r="C35" s="283" t="s">
        <v>130</v>
      </c>
      <c r="D35" s="284" t="s">
        <v>125</v>
      </c>
      <c r="E35" s="313">
        <v>1</v>
      </c>
      <c r="F35" s="236"/>
      <c r="G35" s="237"/>
      <c r="H35" s="238"/>
      <c r="I35" s="239"/>
      <c r="J35" s="279">
        <v>0</v>
      </c>
      <c r="K35" s="241">
        <f t="shared" si="1"/>
        <v>0</v>
      </c>
      <c r="L35" s="271"/>
      <c r="M35" s="231" t="s">
        <v>59</v>
      </c>
      <c r="N35" s="242" t="s">
        <v>60</v>
      </c>
      <c r="O35" s="312" t="s">
        <v>237</v>
      </c>
      <c r="P35" s="98"/>
      <c r="R35" s="72">
        <f t="shared" si="0"/>
        <v>32</v>
      </c>
      <c r="S35" s="72"/>
    </row>
    <row r="36" spans="1:19" s="71" customFormat="1" ht="15" customHeight="1" x14ac:dyDescent="0.2">
      <c r="A36" s="281">
        <v>30</v>
      </c>
      <c r="B36" s="282" t="s">
        <v>131</v>
      </c>
      <c r="C36" s="283" t="s">
        <v>132</v>
      </c>
      <c r="D36" s="284" t="s">
        <v>125</v>
      </c>
      <c r="E36" s="313">
        <v>1</v>
      </c>
      <c r="F36" s="236"/>
      <c r="G36" s="237"/>
      <c r="H36" s="238"/>
      <c r="I36" s="239"/>
      <c r="J36" s="279">
        <v>0</v>
      </c>
      <c r="K36" s="241">
        <f t="shared" si="1"/>
        <v>0</v>
      </c>
      <c r="L36" s="271"/>
      <c r="M36" s="231" t="s">
        <v>59</v>
      </c>
      <c r="N36" s="242" t="s">
        <v>60</v>
      </c>
      <c r="O36" s="312" t="s">
        <v>237</v>
      </c>
      <c r="P36" s="309"/>
      <c r="R36" s="72">
        <f t="shared" si="0"/>
        <v>37</v>
      </c>
      <c r="S36" s="72"/>
    </row>
    <row r="37" spans="1:19" s="71" customFormat="1" ht="12.95" customHeight="1" x14ac:dyDescent="0.2">
      <c r="A37" s="281">
        <v>31</v>
      </c>
      <c r="B37" s="282">
        <v>534271</v>
      </c>
      <c r="C37" s="283" t="s">
        <v>133</v>
      </c>
      <c r="D37" s="284" t="s">
        <v>125</v>
      </c>
      <c r="E37" s="313">
        <v>7</v>
      </c>
      <c r="F37" s="236"/>
      <c r="G37" s="237"/>
      <c r="H37" s="238"/>
      <c r="I37" s="239"/>
      <c r="J37" s="279">
        <v>0</v>
      </c>
      <c r="K37" s="241">
        <f t="shared" si="1"/>
        <v>0</v>
      </c>
      <c r="L37" s="271"/>
      <c r="M37" s="231" t="s">
        <v>59</v>
      </c>
      <c r="N37" s="242" t="s">
        <v>60</v>
      </c>
      <c r="O37" s="312" t="s">
        <v>238</v>
      </c>
      <c r="P37" s="98"/>
      <c r="R37" s="72">
        <f t="shared" si="0"/>
        <v>44</v>
      </c>
      <c r="S37" s="72"/>
    </row>
    <row r="38" spans="1:19" s="71" customFormat="1" ht="12.95" customHeight="1" x14ac:dyDescent="0.2">
      <c r="A38" s="281">
        <v>32</v>
      </c>
      <c r="B38" s="282" t="s">
        <v>134</v>
      </c>
      <c r="C38" s="283" t="s">
        <v>135</v>
      </c>
      <c r="D38" s="284" t="s">
        <v>125</v>
      </c>
      <c r="E38" s="313">
        <v>1</v>
      </c>
      <c r="F38" s="236"/>
      <c r="G38" s="237"/>
      <c r="H38" s="238"/>
      <c r="I38" s="239"/>
      <c r="J38" s="279">
        <v>0</v>
      </c>
      <c r="K38" s="241">
        <f t="shared" si="1"/>
        <v>0</v>
      </c>
      <c r="L38" s="271"/>
      <c r="M38" s="231" t="s">
        <v>59</v>
      </c>
      <c r="N38" s="242" t="s">
        <v>60</v>
      </c>
      <c r="O38" s="312" t="s">
        <v>238</v>
      </c>
      <c r="P38" s="311"/>
      <c r="R38" s="72">
        <f t="shared" si="0"/>
        <v>45</v>
      </c>
      <c r="S38" s="72"/>
    </row>
    <row r="39" spans="1:19" s="71" customFormat="1" ht="12.95" customHeight="1" x14ac:dyDescent="0.2">
      <c r="A39" s="281">
        <v>33</v>
      </c>
      <c r="B39" s="282">
        <v>539101</v>
      </c>
      <c r="C39" s="283" t="s">
        <v>136</v>
      </c>
      <c r="D39" s="284" t="s">
        <v>137</v>
      </c>
      <c r="E39" s="313">
        <v>3</v>
      </c>
      <c r="F39" s="236"/>
      <c r="G39" s="237"/>
      <c r="H39" s="238"/>
      <c r="I39" s="239"/>
      <c r="J39" s="279">
        <v>0</v>
      </c>
      <c r="K39" s="241">
        <f t="shared" si="1"/>
        <v>0</v>
      </c>
      <c r="L39" s="271"/>
      <c r="M39" s="231" t="s">
        <v>59</v>
      </c>
      <c r="N39" s="242" t="s">
        <v>60</v>
      </c>
      <c r="O39" s="312" t="s">
        <v>239</v>
      </c>
      <c r="P39" s="311" t="s">
        <v>261</v>
      </c>
      <c r="R39" s="72">
        <f t="shared" si="0"/>
        <v>55</v>
      </c>
      <c r="S39" s="72"/>
    </row>
    <row r="40" spans="1:19" s="71" customFormat="1" ht="12.95" customHeight="1" x14ac:dyDescent="0.2">
      <c r="A40" s="281">
        <v>34</v>
      </c>
      <c r="B40" s="282">
        <v>539102</v>
      </c>
      <c r="C40" s="283" t="s">
        <v>138</v>
      </c>
      <c r="D40" s="284" t="s">
        <v>137</v>
      </c>
      <c r="E40" s="313">
        <v>5</v>
      </c>
      <c r="F40" s="236"/>
      <c r="G40" s="237"/>
      <c r="H40" s="238"/>
      <c r="I40" s="239"/>
      <c r="J40" s="279">
        <v>0</v>
      </c>
      <c r="K40" s="241">
        <f t="shared" si="1"/>
        <v>0</v>
      </c>
      <c r="L40" s="271"/>
      <c r="M40" s="231" t="s">
        <v>59</v>
      </c>
      <c r="N40" s="242" t="s">
        <v>60</v>
      </c>
      <c r="O40" s="312" t="s">
        <v>239</v>
      </c>
      <c r="P40" s="311" t="s">
        <v>311</v>
      </c>
      <c r="R40" s="72"/>
      <c r="S40" s="72"/>
    </row>
    <row r="41" spans="1:19" s="71" customFormat="1" ht="12.95" customHeight="1" x14ac:dyDescent="0.2">
      <c r="A41" s="281">
        <v>35</v>
      </c>
      <c r="B41" s="282">
        <v>539103</v>
      </c>
      <c r="C41" s="283" t="s">
        <v>139</v>
      </c>
      <c r="D41" s="284" t="s">
        <v>137</v>
      </c>
      <c r="E41" s="313">
        <v>1</v>
      </c>
      <c r="F41" s="236"/>
      <c r="G41" s="237"/>
      <c r="H41" s="238"/>
      <c r="I41" s="239"/>
      <c r="J41" s="279">
        <v>0</v>
      </c>
      <c r="K41" s="241">
        <f t="shared" si="1"/>
        <v>0</v>
      </c>
      <c r="L41" s="271"/>
      <c r="M41" s="231" t="s">
        <v>59</v>
      </c>
      <c r="N41" s="242" t="s">
        <v>60</v>
      </c>
      <c r="O41" s="312" t="s">
        <v>239</v>
      </c>
      <c r="P41" s="311" t="s">
        <v>310</v>
      </c>
      <c r="R41" s="72"/>
      <c r="S41" s="72"/>
    </row>
    <row r="42" spans="1:19" s="71" customFormat="1" ht="12.95" customHeight="1" x14ac:dyDescent="0.2">
      <c r="A42" s="281">
        <v>36</v>
      </c>
      <c r="B42" s="282">
        <v>539407</v>
      </c>
      <c r="C42" s="283" t="s">
        <v>140</v>
      </c>
      <c r="D42" s="284" t="s">
        <v>137</v>
      </c>
      <c r="E42" s="317">
        <v>12</v>
      </c>
      <c r="F42" s="236"/>
      <c r="G42" s="237"/>
      <c r="H42" s="238"/>
      <c r="I42" s="239"/>
      <c r="J42" s="279">
        <v>0</v>
      </c>
      <c r="K42" s="241">
        <f t="shared" si="1"/>
        <v>0</v>
      </c>
      <c r="L42" s="271"/>
      <c r="M42" s="231" t="s">
        <v>59</v>
      </c>
      <c r="N42" s="242" t="s">
        <v>60</v>
      </c>
      <c r="O42" s="312" t="s">
        <v>240</v>
      </c>
      <c r="P42" s="98"/>
      <c r="R42" s="72"/>
      <c r="S42" s="72"/>
    </row>
    <row r="43" spans="1:19" s="71" customFormat="1" ht="12.95" customHeight="1" x14ac:dyDescent="0.2">
      <c r="A43" s="281">
        <v>37</v>
      </c>
      <c r="B43" s="282">
        <v>539409</v>
      </c>
      <c r="C43" s="283" t="s">
        <v>141</v>
      </c>
      <c r="D43" s="284" t="s">
        <v>137</v>
      </c>
      <c r="E43" s="313">
        <v>2</v>
      </c>
      <c r="F43" s="236"/>
      <c r="G43" s="237"/>
      <c r="H43" s="238"/>
      <c r="I43" s="239"/>
      <c r="J43" s="279">
        <v>0</v>
      </c>
      <c r="K43" s="241">
        <f t="shared" si="1"/>
        <v>0</v>
      </c>
      <c r="L43" s="271"/>
      <c r="M43" s="231" t="s">
        <v>59</v>
      </c>
      <c r="N43" s="242" t="s">
        <v>60</v>
      </c>
      <c r="O43" s="312" t="s">
        <v>240</v>
      </c>
      <c r="P43" s="311"/>
      <c r="R43" s="72"/>
      <c r="S43" s="72"/>
    </row>
    <row r="44" spans="1:19" s="71" customFormat="1" ht="12.95" customHeight="1" x14ac:dyDescent="0.2">
      <c r="A44" s="281">
        <v>38</v>
      </c>
      <c r="B44" s="282" t="s">
        <v>142</v>
      </c>
      <c r="C44" s="283" t="s">
        <v>143</v>
      </c>
      <c r="D44" s="284" t="s">
        <v>137</v>
      </c>
      <c r="E44" s="313">
        <v>3</v>
      </c>
      <c r="F44" s="236"/>
      <c r="G44" s="237"/>
      <c r="H44" s="238"/>
      <c r="I44" s="239"/>
      <c r="J44" s="279">
        <v>0</v>
      </c>
      <c r="K44" s="241">
        <f t="shared" si="1"/>
        <v>0</v>
      </c>
      <c r="L44" s="271"/>
      <c r="M44" s="231" t="s">
        <v>59</v>
      </c>
      <c r="N44" s="242" t="s">
        <v>60</v>
      </c>
      <c r="O44" s="312" t="s">
        <v>240</v>
      </c>
      <c r="P44" s="98"/>
      <c r="R44" s="72"/>
      <c r="S44" s="72"/>
    </row>
    <row r="45" spans="1:19" s="71" customFormat="1" ht="12.95" customHeight="1" x14ac:dyDescent="0.2">
      <c r="A45" s="281">
        <v>39</v>
      </c>
      <c r="B45" s="282">
        <v>53940</v>
      </c>
      <c r="C45" s="283" t="s">
        <v>144</v>
      </c>
      <c r="D45" s="284" t="s">
        <v>137</v>
      </c>
      <c r="E45" s="313">
        <v>1</v>
      </c>
      <c r="F45" s="236"/>
      <c r="G45" s="237"/>
      <c r="H45" s="238"/>
      <c r="I45" s="239"/>
      <c r="J45" s="279">
        <v>0</v>
      </c>
      <c r="K45" s="241">
        <f t="shared" si="1"/>
        <v>0</v>
      </c>
      <c r="L45" s="271"/>
      <c r="M45" s="231" t="s">
        <v>59</v>
      </c>
      <c r="N45" s="242" t="s">
        <v>60</v>
      </c>
      <c r="O45" s="312" t="s">
        <v>240</v>
      </c>
      <c r="P45" s="98"/>
      <c r="R45" s="72"/>
      <c r="S45" s="72"/>
    </row>
    <row r="46" spans="1:19" s="71" customFormat="1" ht="12.95" customHeight="1" x14ac:dyDescent="0.2">
      <c r="A46" s="281">
        <v>41</v>
      </c>
      <c r="B46" s="282">
        <v>539610</v>
      </c>
      <c r="C46" s="283" t="s">
        <v>146</v>
      </c>
      <c r="D46" s="284" t="s">
        <v>125</v>
      </c>
      <c r="E46" s="317">
        <v>12</v>
      </c>
      <c r="F46" s="236"/>
      <c r="G46" s="237"/>
      <c r="H46" s="238"/>
      <c r="I46" s="239"/>
      <c r="J46" s="279">
        <v>0</v>
      </c>
      <c r="K46" s="241">
        <f t="shared" si="1"/>
        <v>0</v>
      </c>
      <c r="L46" s="271"/>
      <c r="M46" s="231" t="s">
        <v>59</v>
      </c>
      <c r="N46" s="242" t="s">
        <v>60</v>
      </c>
      <c r="O46" s="312" t="s">
        <v>241</v>
      </c>
      <c r="P46" s="311"/>
      <c r="R46" s="72"/>
      <c r="S46" s="72"/>
    </row>
    <row r="47" spans="1:19" s="71" customFormat="1" ht="12.95" customHeight="1" x14ac:dyDescent="0.2">
      <c r="A47" s="281">
        <v>42</v>
      </c>
      <c r="B47" s="282">
        <v>539630</v>
      </c>
      <c r="C47" s="283" t="s">
        <v>147</v>
      </c>
      <c r="D47" s="284" t="s">
        <v>125</v>
      </c>
      <c r="E47" s="317">
        <v>18</v>
      </c>
      <c r="F47" s="236"/>
      <c r="G47" s="237"/>
      <c r="H47" s="238"/>
      <c r="I47" s="239"/>
      <c r="J47" s="279">
        <v>0</v>
      </c>
      <c r="K47" s="241">
        <f t="shared" si="1"/>
        <v>0</v>
      </c>
      <c r="L47" s="271"/>
      <c r="M47" s="231" t="s">
        <v>59</v>
      </c>
      <c r="N47" s="242" t="s">
        <v>60</v>
      </c>
      <c r="O47" s="312" t="s">
        <v>241</v>
      </c>
      <c r="P47" s="311"/>
      <c r="R47" s="72"/>
      <c r="S47" s="72"/>
    </row>
    <row r="48" spans="1:19" s="71" customFormat="1" ht="12.95" customHeight="1" x14ac:dyDescent="0.2">
      <c r="A48" s="281">
        <v>43</v>
      </c>
      <c r="B48" s="282">
        <v>539620</v>
      </c>
      <c r="C48" s="283" t="s">
        <v>148</v>
      </c>
      <c r="D48" s="284" t="s">
        <v>125</v>
      </c>
      <c r="E48" s="313">
        <v>2</v>
      </c>
      <c r="F48" s="236"/>
      <c r="G48" s="237"/>
      <c r="H48" s="238"/>
      <c r="I48" s="239"/>
      <c r="J48" s="279">
        <v>0</v>
      </c>
      <c r="K48" s="241">
        <f t="shared" si="1"/>
        <v>0</v>
      </c>
      <c r="L48" s="271"/>
      <c r="M48" s="231" t="s">
        <v>59</v>
      </c>
      <c r="N48" s="242" t="s">
        <v>60</v>
      </c>
      <c r="O48" s="312" t="s">
        <v>241</v>
      </c>
      <c r="P48" s="311"/>
      <c r="R48" s="72"/>
      <c r="S48" s="72"/>
    </row>
    <row r="49" spans="1:19" s="71" customFormat="1" ht="12.95" customHeight="1" x14ac:dyDescent="0.2">
      <c r="A49" s="281">
        <v>44</v>
      </c>
      <c r="B49" s="282">
        <v>539710</v>
      </c>
      <c r="C49" s="283" t="s">
        <v>149</v>
      </c>
      <c r="D49" s="284" t="s">
        <v>125</v>
      </c>
      <c r="E49" s="313">
        <v>4</v>
      </c>
      <c r="F49" s="236"/>
      <c r="G49" s="237"/>
      <c r="H49" s="238"/>
      <c r="I49" s="239"/>
      <c r="J49" s="279">
        <v>0</v>
      </c>
      <c r="K49" s="241">
        <f t="shared" si="1"/>
        <v>0</v>
      </c>
      <c r="L49" s="271"/>
      <c r="M49" s="231" t="s">
        <v>59</v>
      </c>
      <c r="N49" s="242" t="s">
        <v>60</v>
      </c>
      <c r="O49" s="312" t="s">
        <v>242</v>
      </c>
      <c r="P49" s="311"/>
      <c r="R49" s="72"/>
      <c r="S49" s="72"/>
    </row>
    <row r="50" spans="1:19" s="71" customFormat="1" ht="12.95" customHeight="1" x14ac:dyDescent="0.2">
      <c r="A50" s="281">
        <v>45</v>
      </c>
      <c r="B50" s="282">
        <v>539511</v>
      </c>
      <c r="C50" s="283" t="s">
        <v>150</v>
      </c>
      <c r="D50" s="284" t="s">
        <v>125</v>
      </c>
      <c r="E50" s="317">
        <v>4</v>
      </c>
      <c r="F50" s="236"/>
      <c r="G50" s="237"/>
      <c r="H50" s="238"/>
      <c r="I50" s="239"/>
      <c r="J50" s="279">
        <v>0</v>
      </c>
      <c r="K50" s="241">
        <f t="shared" si="1"/>
        <v>0</v>
      </c>
      <c r="L50" s="271"/>
      <c r="M50" s="231" t="s">
        <v>59</v>
      </c>
      <c r="N50" s="242" t="s">
        <v>60</v>
      </c>
      <c r="O50" s="312" t="s">
        <v>243</v>
      </c>
      <c r="P50" s="311"/>
      <c r="R50" s="72"/>
      <c r="S50" s="72"/>
    </row>
    <row r="51" spans="1:19" s="71" customFormat="1" ht="12.95" customHeight="1" x14ac:dyDescent="0.2">
      <c r="A51" s="281">
        <v>50</v>
      </c>
      <c r="B51" s="282">
        <v>539317</v>
      </c>
      <c r="C51" s="283" t="s">
        <v>151</v>
      </c>
      <c r="D51" s="284" t="s">
        <v>137</v>
      </c>
      <c r="E51" s="313">
        <v>6</v>
      </c>
      <c r="F51" s="236"/>
      <c r="G51" s="237"/>
      <c r="H51" s="238"/>
      <c r="I51" s="239"/>
      <c r="J51" s="279">
        <v>0</v>
      </c>
      <c r="K51" s="241">
        <f t="shared" si="1"/>
        <v>0</v>
      </c>
      <c r="L51" s="271"/>
      <c r="M51" s="231" t="s">
        <v>59</v>
      </c>
      <c r="N51" s="242" t="s">
        <v>60</v>
      </c>
      <c r="O51" s="312" t="s">
        <v>244</v>
      </c>
      <c r="P51" s="311"/>
      <c r="R51" s="72"/>
      <c r="S51" s="72"/>
    </row>
    <row r="52" spans="1:19" s="71" customFormat="1" ht="12.95" customHeight="1" x14ac:dyDescent="0.2">
      <c r="A52" s="281">
        <v>51</v>
      </c>
      <c r="B52" s="282" t="s">
        <v>152</v>
      </c>
      <c r="C52" s="283" t="s">
        <v>153</v>
      </c>
      <c r="D52" s="284" t="s">
        <v>137</v>
      </c>
      <c r="E52" s="313">
        <v>4</v>
      </c>
      <c r="F52" s="236"/>
      <c r="G52" s="237"/>
      <c r="H52" s="238"/>
      <c r="I52" s="239"/>
      <c r="J52" s="279">
        <v>0</v>
      </c>
      <c r="K52" s="241">
        <f t="shared" si="1"/>
        <v>0</v>
      </c>
      <c r="L52" s="271"/>
      <c r="M52" s="231" t="s">
        <v>59</v>
      </c>
      <c r="N52" s="242" t="s">
        <v>60</v>
      </c>
      <c r="O52" s="312" t="s">
        <v>244</v>
      </c>
      <c r="P52" s="311"/>
      <c r="R52" s="72"/>
      <c r="S52" s="72"/>
    </row>
    <row r="53" spans="1:19" s="71" customFormat="1" ht="12.95" customHeight="1" x14ac:dyDescent="0.2">
      <c r="A53" s="281">
        <v>52</v>
      </c>
      <c r="B53" s="282">
        <v>53931</v>
      </c>
      <c r="C53" s="283" t="s">
        <v>154</v>
      </c>
      <c r="D53" s="284" t="s">
        <v>137</v>
      </c>
      <c r="E53" s="313">
        <v>2</v>
      </c>
      <c r="F53" s="236"/>
      <c r="G53" s="237"/>
      <c r="H53" s="238"/>
      <c r="I53" s="239"/>
      <c r="J53" s="279">
        <v>0</v>
      </c>
      <c r="K53" s="241">
        <f t="shared" si="1"/>
        <v>0</v>
      </c>
      <c r="L53" s="271"/>
      <c r="M53" s="231" t="s">
        <v>59</v>
      </c>
      <c r="N53" s="242" t="s">
        <v>60</v>
      </c>
      <c r="O53" s="312" t="s">
        <v>244</v>
      </c>
      <c r="P53" s="311"/>
      <c r="R53" s="72"/>
      <c r="S53" s="72"/>
    </row>
    <row r="54" spans="1:19" s="71" customFormat="1" ht="12.95" customHeight="1" x14ac:dyDescent="0.2">
      <c r="A54" s="281">
        <v>53</v>
      </c>
      <c r="B54" s="282">
        <v>539327</v>
      </c>
      <c r="C54" s="283" t="s">
        <v>155</v>
      </c>
      <c r="D54" s="284" t="s">
        <v>137</v>
      </c>
      <c r="E54" s="313">
        <v>4</v>
      </c>
      <c r="F54" s="236"/>
      <c r="G54" s="237"/>
      <c r="H54" s="238"/>
      <c r="I54" s="239"/>
      <c r="J54" s="279">
        <v>0</v>
      </c>
      <c r="K54" s="241">
        <f t="shared" si="1"/>
        <v>0</v>
      </c>
      <c r="L54" s="271"/>
      <c r="M54" s="231" t="s">
        <v>59</v>
      </c>
      <c r="N54" s="242" t="s">
        <v>60</v>
      </c>
      <c r="O54" s="312" t="s">
        <v>244</v>
      </c>
      <c r="P54" s="311"/>
      <c r="R54" s="72"/>
      <c r="S54" s="72"/>
    </row>
    <row r="55" spans="1:19" s="71" customFormat="1" ht="12.95" customHeight="1" x14ac:dyDescent="0.2">
      <c r="A55" s="281">
        <v>54</v>
      </c>
      <c r="B55" s="282">
        <v>539329</v>
      </c>
      <c r="C55" s="283" t="s">
        <v>156</v>
      </c>
      <c r="D55" s="284" t="s">
        <v>137</v>
      </c>
      <c r="E55" s="313">
        <v>2</v>
      </c>
      <c r="F55" s="236"/>
      <c r="G55" s="237"/>
      <c r="H55" s="238"/>
      <c r="I55" s="239"/>
      <c r="J55" s="279">
        <v>0</v>
      </c>
      <c r="K55" s="241">
        <f t="shared" si="1"/>
        <v>0</v>
      </c>
      <c r="L55" s="271"/>
      <c r="M55" s="231" t="s">
        <v>59</v>
      </c>
      <c r="N55" s="242" t="s">
        <v>60</v>
      </c>
      <c r="O55" s="312" t="s">
        <v>244</v>
      </c>
      <c r="P55" s="311"/>
      <c r="R55" s="72"/>
      <c r="S55" s="72"/>
    </row>
    <row r="56" spans="1:19" s="71" customFormat="1" ht="12.95" customHeight="1" x14ac:dyDescent="0.2">
      <c r="A56" s="281">
        <v>55</v>
      </c>
      <c r="B56" s="282">
        <v>539540</v>
      </c>
      <c r="C56" s="283" t="s">
        <v>157</v>
      </c>
      <c r="D56" s="284" t="s">
        <v>125</v>
      </c>
      <c r="E56" s="317">
        <v>7</v>
      </c>
      <c r="F56" s="236"/>
      <c r="G56" s="237"/>
      <c r="H56" s="238"/>
      <c r="I56" s="239"/>
      <c r="J56" s="279">
        <v>0</v>
      </c>
      <c r="K56" s="241">
        <f t="shared" si="1"/>
        <v>0</v>
      </c>
      <c r="L56" s="271"/>
      <c r="M56" s="231" t="s">
        <v>59</v>
      </c>
      <c r="N56" s="242" t="s">
        <v>60</v>
      </c>
      <c r="O56" s="312" t="s">
        <v>245</v>
      </c>
      <c r="P56" s="311" t="s">
        <v>356</v>
      </c>
      <c r="R56" s="72"/>
      <c r="S56" s="72"/>
    </row>
    <row r="57" spans="1:19" s="71" customFormat="1" ht="12.95" customHeight="1" x14ac:dyDescent="0.2">
      <c r="A57" s="281">
        <v>56</v>
      </c>
      <c r="B57" s="282" t="s">
        <v>158</v>
      </c>
      <c r="C57" s="283" t="s">
        <v>159</v>
      </c>
      <c r="D57" s="284" t="s">
        <v>125</v>
      </c>
      <c r="E57" s="317">
        <v>72</v>
      </c>
      <c r="F57" s="236"/>
      <c r="G57" s="237"/>
      <c r="H57" s="238"/>
      <c r="I57" s="239"/>
      <c r="J57" s="279">
        <v>0</v>
      </c>
      <c r="K57" s="241">
        <f t="shared" si="1"/>
        <v>0</v>
      </c>
      <c r="L57" s="271"/>
      <c r="M57" s="231" t="s">
        <v>59</v>
      </c>
      <c r="N57" s="242" t="s">
        <v>60</v>
      </c>
      <c r="O57" s="312" t="s">
        <v>246</v>
      </c>
      <c r="P57" s="311" t="s">
        <v>262</v>
      </c>
      <c r="R57" s="72"/>
      <c r="S57" s="72"/>
    </row>
    <row r="58" spans="1:19" s="71" customFormat="1" ht="12.95" customHeight="1" x14ac:dyDescent="0.2">
      <c r="A58" s="281">
        <v>57</v>
      </c>
      <c r="B58" s="282" t="s">
        <v>160</v>
      </c>
      <c r="C58" s="283" t="s">
        <v>161</v>
      </c>
      <c r="D58" s="284" t="s">
        <v>125</v>
      </c>
      <c r="E58" s="317">
        <v>72</v>
      </c>
      <c r="F58" s="236"/>
      <c r="G58" s="237"/>
      <c r="H58" s="238"/>
      <c r="I58" s="239"/>
      <c r="J58" s="279">
        <v>0</v>
      </c>
      <c r="K58" s="241">
        <f t="shared" si="1"/>
        <v>0</v>
      </c>
      <c r="L58" s="271"/>
      <c r="M58" s="231" t="s">
        <v>59</v>
      </c>
      <c r="N58" s="242" t="s">
        <v>60</v>
      </c>
      <c r="O58" s="312" t="s">
        <v>247</v>
      </c>
      <c r="P58" s="310" t="s">
        <v>263</v>
      </c>
      <c r="R58" s="72"/>
      <c r="S58" s="72"/>
    </row>
    <row r="59" spans="1:19" s="71" customFormat="1" ht="12.95" customHeight="1" x14ac:dyDescent="0.2">
      <c r="A59" s="281">
        <v>58</v>
      </c>
      <c r="B59" s="282" t="s">
        <v>162</v>
      </c>
      <c r="C59" s="283" t="s">
        <v>163</v>
      </c>
      <c r="D59" s="284" t="s">
        <v>125</v>
      </c>
      <c r="E59" s="317">
        <v>18</v>
      </c>
      <c r="F59" s="236"/>
      <c r="G59" s="237"/>
      <c r="H59" s="238"/>
      <c r="I59" s="239"/>
      <c r="J59" s="279">
        <v>0</v>
      </c>
      <c r="K59" s="241">
        <f t="shared" si="1"/>
        <v>0</v>
      </c>
      <c r="L59" s="271"/>
      <c r="M59" s="231" t="s">
        <v>59</v>
      </c>
      <c r="N59" s="242" t="s">
        <v>60</v>
      </c>
      <c r="O59" s="312" t="s">
        <v>248</v>
      </c>
      <c r="P59" s="311"/>
      <c r="R59" s="72"/>
      <c r="S59" s="72"/>
    </row>
    <row r="60" spans="1:19" s="71" customFormat="1" ht="12.95" customHeight="1" x14ac:dyDescent="0.2">
      <c r="A60" s="281">
        <v>61</v>
      </c>
      <c r="B60" s="282">
        <v>545111</v>
      </c>
      <c r="C60" s="283" t="s">
        <v>164</v>
      </c>
      <c r="D60" s="284" t="s">
        <v>125</v>
      </c>
      <c r="E60" s="317">
        <v>36</v>
      </c>
      <c r="F60" s="236"/>
      <c r="G60" s="237"/>
      <c r="H60" s="238"/>
      <c r="I60" s="239"/>
      <c r="J60" s="279">
        <v>0</v>
      </c>
      <c r="K60" s="241">
        <f t="shared" si="1"/>
        <v>0</v>
      </c>
      <c r="L60" s="271"/>
      <c r="M60" s="231" t="s">
        <v>59</v>
      </c>
      <c r="N60" s="242" t="s">
        <v>60</v>
      </c>
      <c r="O60" s="312" t="s">
        <v>71</v>
      </c>
      <c r="P60" s="311" t="s">
        <v>264</v>
      </c>
      <c r="R60" s="72"/>
      <c r="S60" s="72"/>
    </row>
    <row r="61" spans="1:19" s="71" customFormat="1" ht="12.95" customHeight="1" x14ac:dyDescent="0.2">
      <c r="A61" s="281">
        <v>62</v>
      </c>
      <c r="B61" s="282">
        <v>545112</v>
      </c>
      <c r="C61" s="283" t="s">
        <v>165</v>
      </c>
      <c r="D61" s="284" t="s">
        <v>125</v>
      </c>
      <c r="E61" s="317">
        <v>98</v>
      </c>
      <c r="F61" s="236"/>
      <c r="G61" s="237"/>
      <c r="H61" s="238"/>
      <c r="I61" s="239"/>
      <c r="J61" s="279">
        <v>0</v>
      </c>
      <c r="K61" s="241">
        <f t="shared" si="1"/>
        <v>0</v>
      </c>
      <c r="L61" s="271"/>
      <c r="M61" s="231" t="s">
        <v>59</v>
      </c>
      <c r="N61" s="242" t="s">
        <v>60</v>
      </c>
      <c r="O61" s="312" t="s">
        <v>71</v>
      </c>
      <c r="P61" s="311" t="s">
        <v>265</v>
      </c>
      <c r="R61" s="72"/>
      <c r="S61" s="72"/>
    </row>
    <row r="62" spans="1:19" s="71" customFormat="1" ht="12.95" customHeight="1" x14ac:dyDescent="0.2">
      <c r="A62" s="281">
        <v>63</v>
      </c>
      <c r="B62" s="282">
        <v>545121</v>
      </c>
      <c r="C62" s="283" t="s">
        <v>166</v>
      </c>
      <c r="D62" s="284" t="s">
        <v>125</v>
      </c>
      <c r="E62" s="317">
        <v>72</v>
      </c>
      <c r="F62" s="236"/>
      <c r="G62" s="237"/>
      <c r="H62" s="238"/>
      <c r="I62" s="239"/>
      <c r="J62" s="279">
        <v>0</v>
      </c>
      <c r="K62" s="241">
        <f t="shared" si="1"/>
        <v>0</v>
      </c>
      <c r="L62" s="271"/>
      <c r="M62" s="231" t="s">
        <v>59</v>
      </c>
      <c r="N62" s="242" t="s">
        <v>60</v>
      </c>
      <c r="O62" s="312" t="s">
        <v>71</v>
      </c>
      <c r="P62" s="311" t="s">
        <v>266</v>
      </c>
      <c r="R62" s="72"/>
      <c r="S62" s="72"/>
    </row>
    <row r="63" spans="1:19" s="71" customFormat="1" ht="12.95" customHeight="1" x14ac:dyDescent="0.2">
      <c r="A63" s="281">
        <v>64</v>
      </c>
      <c r="B63" s="282">
        <v>545122</v>
      </c>
      <c r="C63" s="283" t="s">
        <v>167</v>
      </c>
      <c r="D63" s="284" t="s">
        <v>125</v>
      </c>
      <c r="E63" s="316">
        <v>206</v>
      </c>
      <c r="F63" s="236"/>
      <c r="G63" s="237"/>
      <c r="H63" s="238"/>
      <c r="I63" s="239"/>
      <c r="J63" s="279">
        <v>0</v>
      </c>
      <c r="K63" s="241">
        <f t="shared" si="1"/>
        <v>0</v>
      </c>
      <c r="L63" s="271"/>
      <c r="M63" s="231" t="s">
        <v>59</v>
      </c>
      <c r="N63" s="242" t="s">
        <v>60</v>
      </c>
      <c r="O63" s="312" t="s">
        <v>71</v>
      </c>
      <c r="P63" s="311" t="s">
        <v>267</v>
      </c>
      <c r="R63" s="72"/>
      <c r="S63" s="72"/>
    </row>
    <row r="64" spans="1:19" s="71" customFormat="1" ht="12.95" customHeight="1" x14ac:dyDescent="0.2">
      <c r="A64" s="281">
        <v>65</v>
      </c>
      <c r="B64" s="282" t="s">
        <v>168</v>
      </c>
      <c r="C64" s="283" t="s">
        <v>169</v>
      </c>
      <c r="D64" s="284" t="s">
        <v>117</v>
      </c>
      <c r="E64" s="315">
        <v>5044.4949999999999</v>
      </c>
      <c r="F64" s="236"/>
      <c r="G64" s="237"/>
      <c r="H64" s="238"/>
      <c r="I64" s="239"/>
      <c r="J64" s="279">
        <v>0</v>
      </c>
      <c r="K64" s="241">
        <f t="shared" si="1"/>
        <v>0</v>
      </c>
      <c r="L64" s="271"/>
      <c r="M64" s="231" t="s">
        <v>59</v>
      </c>
      <c r="N64" s="242" t="s">
        <v>60</v>
      </c>
      <c r="O64" s="312" t="s">
        <v>72</v>
      </c>
      <c r="P64" s="311" t="s">
        <v>330</v>
      </c>
      <c r="R64" s="72"/>
      <c r="S64" s="72"/>
    </row>
    <row r="65" spans="1:19" s="71" customFormat="1" ht="12.95" customHeight="1" x14ac:dyDescent="0.2">
      <c r="A65" s="281">
        <v>66</v>
      </c>
      <c r="B65" s="282" t="s">
        <v>170</v>
      </c>
      <c r="C65" s="283" t="s">
        <v>171</v>
      </c>
      <c r="D65" s="284" t="s">
        <v>117</v>
      </c>
      <c r="E65" s="315">
        <v>1878.4770000000001</v>
      </c>
      <c r="F65" s="236"/>
      <c r="G65" s="237"/>
      <c r="H65" s="238"/>
      <c r="I65" s="239"/>
      <c r="J65" s="279">
        <v>0</v>
      </c>
      <c r="K65" s="241">
        <f t="shared" si="1"/>
        <v>0</v>
      </c>
      <c r="L65" s="271"/>
      <c r="M65" s="231" t="s">
        <v>59</v>
      </c>
      <c r="N65" s="242" t="s">
        <v>60</v>
      </c>
      <c r="O65" s="312" t="s">
        <v>72</v>
      </c>
      <c r="P65" s="311" t="s">
        <v>268</v>
      </c>
      <c r="R65" s="72"/>
      <c r="S65" s="72"/>
    </row>
    <row r="66" spans="1:19" s="71" customFormat="1" ht="12.95" customHeight="1" x14ac:dyDescent="0.2">
      <c r="A66" s="281">
        <v>67</v>
      </c>
      <c r="B66" s="282">
        <v>549210</v>
      </c>
      <c r="C66" s="283" t="s">
        <v>172</v>
      </c>
      <c r="D66" s="284" t="s">
        <v>125</v>
      </c>
      <c r="E66" s="316">
        <v>504</v>
      </c>
      <c r="F66" s="236"/>
      <c r="G66" s="237"/>
      <c r="H66" s="238"/>
      <c r="I66" s="239"/>
      <c r="J66" s="279">
        <v>0</v>
      </c>
      <c r="K66" s="241">
        <f t="shared" si="1"/>
        <v>0</v>
      </c>
      <c r="L66" s="271"/>
      <c r="M66" s="231" t="s">
        <v>59</v>
      </c>
      <c r="N66" s="242" t="s">
        <v>60</v>
      </c>
      <c r="O66" s="312" t="s">
        <v>73</v>
      </c>
      <c r="P66" s="311" t="s">
        <v>269</v>
      </c>
      <c r="R66" s="72"/>
      <c r="S66" s="72"/>
    </row>
    <row r="67" spans="1:19" s="71" customFormat="1" ht="12.95" customHeight="1" x14ac:dyDescent="0.2">
      <c r="A67" s="281">
        <v>68</v>
      </c>
      <c r="B67" s="282">
        <v>549510</v>
      </c>
      <c r="C67" s="283" t="s">
        <v>173</v>
      </c>
      <c r="D67" s="284" t="s">
        <v>125</v>
      </c>
      <c r="E67" s="316">
        <v>240</v>
      </c>
      <c r="F67" s="236"/>
      <c r="G67" s="237"/>
      <c r="H67" s="238"/>
      <c r="I67" s="239"/>
      <c r="J67" s="279">
        <v>0</v>
      </c>
      <c r="K67" s="241">
        <f t="shared" si="1"/>
        <v>0</v>
      </c>
      <c r="L67" s="271"/>
      <c r="M67" s="231" t="s">
        <v>59</v>
      </c>
      <c r="N67" s="242" t="s">
        <v>60</v>
      </c>
      <c r="O67" s="312" t="s">
        <v>74</v>
      </c>
      <c r="P67" s="311" t="s">
        <v>270</v>
      </c>
      <c r="R67" s="72"/>
      <c r="S67" s="72"/>
    </row>
    <row r="68" spans="1:19" s="71" customFormat="1" ht="12.95" customHeight="1" x14ac:dyDescent="0.2">
      <c r="A68" s="281">
        <v>69</v>
      </c>
      <c r="B68" s="282">
        <v>542121</v>
      </c>
      <c r="C68" s="283" t="s">
        <v>174</v>
      </c>
      <c r="D68" s="284" t="s">
        <v>117</v>
      </c>
      <c r="E68" s="315">
        <v>4979.5</v>
      </c>
      <c r="F68" s="236"/>
      <c r="G68" s="237"/>
      <c r="H68" s="238"/>
      <c r="I68" s="239"/>
      <c r="J68" s="279">
        <v>0</v>
      </c>
      <c r="K68" s="241">
        <f t="shared" si="1"/>
        <v>0</v>
      </c>
      <c r="L68" s="271"/>
      <c r="M68" s="231" t="s">
        <v>59</v>
      </c>
      <c r="N68" s="242" t="s">
        <v>60</v>
      </c>
      <c r="O68" s="312" t="s">
        <v>75</v>
      </c>
      <c r="P68" s="311" t="s">
        <v>331</v>
      </c>
      <c r="R68" s="72"/>
      <c r="S68" s="72"/>
    </row>
    <row r="69" spans="1:19" s="71" customFormat="1" ht="12.95" customHeight="1" x14ac:dyDescent="0.2">
      <c r="A69" s="281">
        <v>70</v>
      </c>
      <c r="B69" s="282">
        <v>542111</v>
      </c>
      <c r="C69" s="283" t="s">
        <v>175</v>
      </c>
      <c r="D69" s="284" t="s">
        <v>117</v>
      </c>
      <c r="E69" s="315">
        <v>1152.1400000000001</v>
      </c>
      <c r="F69" s="236"/>
      <c r="G69" s="237"/>
      <c r="H69" s="238"/>
      <c r="I69" s="239"/>
      <c r="J69" s="279">
        <v>0</v>
      </c>
      <c r="K69" s="241">
        <f t="shared" si="1"/>
        <v>0</v>
      </c>
      <c r="L69" s="271"/>
      <c r="M69" s="231" t="s">
        <v>59</v>
      </c>
      <c r="N69" s="242" t="s">
        <v>60</v>
      </c>
      <c r="O69" s="312" t="s">
        <v>75</v>
      </c>
      <c r="P69" s="311" t="s">
        <v>332</v>
      </c>
      <c r="R69" s="72"/>
      <c r="S69" s="72"/>
    </row>
    <row r="70" spans="1:19" s="71" customFormat="1" ht="12.95" customHeight="1" x14ac:dyDescent="0.2">
      <c r="A70" s="281">
        <v>71</v>
      </c>
      <c r="B70" s="282">
        <v>542221</v>
      </c>
      <c r="C70" s="283" t="s">
        <v>176</v>
      </c>
      <c r="D70" s="284" t="s">
        <v>117</v>
      </c>
      <c r="E70" s="316">
        <v>355.64400000000001</v>
      </c>
      <c r="F70" s="236"/>
      <c r="G70" s="237"/>
      <c r="H70" s="238"/>
      <c r="I70" s="239"/>
      <c r="J70" s="279">
        <v>0</v>
      </c>
      <c r="K70" s="241">
        <f t="shared" si="1"/>
        <v>0</v>
      </c>
      <c r="L70" s="271"/>
      <c r="M70" s="231" t="s">
        <v>59</v>
      </c>
      <c r="N70" s="242" t="s">
        <v>60</v>
      </c>
      <c r="O70" s="312" t="s">
        <v>75</v>
      </c>
      <c r="P70" s="311" t="s">
        <v>333</v>
      </c>
      <c r="R70" s="72"/>
      <c r="S70" s="72"/>
    </row>
    <row r="71" spans="1:19" s="71" customFormat="1" ht="12.95" customHeight="1" x14ac:dyDescent="0.2">
      <c r="A71" s="281">
        <v>72</v>
      </c>
      <c r="B71" s="282">
        <v>542211</v>
      </c>
      <c r="C71" s="283" t="s">
        <v>177</v>
      </c>
      <c r="D71" s="284" t="s">
        <v>117</v>
      </c>
      <c r="E71" s="316">
        <v>678.15</v>
      </c>
      <c r="F71" s="236"/>
      <c r="G71" s="237"/>
      <c r="H71" s="238"/>
      <c r="I71" s="239"/>
      <c r="J71" s="279">
        <v>0</v>
      </c>
      <c r="K71" s="241">
        <f t="shared" si="1"/>
        <v>0</v>
      </c>
      <c r="L71" s="271"/>
      <c r="M71" s="231" t="s">
        <v>59</v>
      </c>
      <c r="N71" s="242" t="s">
        <v>60</v>
      </c>
      <c r="O71" s="312" t="s">
        <v>75</v>
      </c>
      <c r="P71" s="311" t="s">
        <v>334</v>
      </c>
      <c r="R71" s="72"/>
      <c r="S71" s="72"/>
    </row>
    <row r="72" spans="1:19" s="71" customFormat="1" ht="12.95" customHeight="1" x14ac:dyDescent="0.2">
      <c r="A72" s="281">
        <v>73</v>
      </c>
      <c r="B72" s="282">
        <v>543412</v>
      </c>
      <c r="C72" s="283" t="s">
        <v>178</v>
      </c>
      <c r="D72" s="284" t="s">
        <v>145</v>
      </c>
      <c r="E72" s="316">
        <v>898</v>
      </c>
      <c r="F72" s="236"/>
      <c r="G72" s="237"/>
      <c r="H72" s="238"/>
      <c r="I72" s="239"/>
      <c r="J72" s="279">
        <v>0</v>
      </c>
      <c r="K72" s="241">
        <f t="shared" si="1"/>
        <v>0</v>
      </c>
      <c r="L72" s="271"/>
      <c r="M72" s="231" t="s">
        <v>59</v>
      </c>
      <c r="N72" s="242" t="s">
        <v>60</v>
      </c>
      <c r="O72" s="312" t="s">
        <v>249</v>
      </c>
      <c r="P72" s="311" t="s">
        <v>306</v>
      </c>
      <c r="R72" s="72"/>
      <c r="S72" s="72"/>
    </row>
    <row r="73" spans="1:19" s="71" customFormat="1" ht="12.95" customHeight="1" x14ac:dyDescent="0.2">
      <c r="A73" s="281">
        <v>74</v>
      </c>
      <c r="B73" s="282">
        <v>543430</v>
      </c>
      <c r="C73" s="283" t="s">
        <v>179</v>
      </c>
      <c r="D73" s="284" t="s">
        <v>145</v>
      </c>
      <c r="E73" s="316">
        <v>898</v>
      </c>
      <c r="F73" s="236"/>
      <c r="G73" s="237"/>
      <c r="H73" s="238"/>
      <c r="I73" s="239"/>
      <c r="J73" s="279">
        <v>0</v>
      </c>
      <c r="K73" s="241">
        <f t="shared" si="1"/>
        <v>0</v>
      </c>
      <c r="L73" s="271"/>
      <c r="M73" s="231" t="s">
        <v>59</v>
      </c>
      <c r="N73" s="242" t="s">
        <v>60</v>
      </c>
      <c r="O73" s="312" t="s">
        <v>250</v>
      </c>
      <c r="P73" s="311" t="s">
        <v>306</v>
      </c>
      <c r="R73" s="72"/>
      <c r="S73" s="72"/>
    </row>
    <row r="74" spans="1:19" s="71" customFormat="1" ht="12.95" customHeight="1" x14ac:dyDescent="0.2">
      <c r="A74" s="281">
        <v>75</v>
      </c>
      <c r="B74" s="282">
        <v>925110</v>
      </c>
      <c r="C74" s="283" t="s">
        <v>180</v>
      </c>
      <c r="D74" s="284" t="s">
        <v>181</v>
      </c>
      <c r="E74" s="315">
        <v>2000</v>
      </c>
      <c r="F74" s="236"/>
      <c r="G74" s="237"/>
      <c r="H74" s="238"/>
      <c r="I74" s="239"/>
      <c r="J74" s="279">
        <v>0</v>
      </c>
      <c r="K74" s="241">
        <f t="shared" si="1"/>
        <v>0</v>
      </c>
      <c r="L74" s="271"/>
      <c r="M74" s="231" t="s">
        <v>59</v>
      </c>
      <c r="N74" s="242" t="s">
        <v>60</v>
      </c>
      <c r="O74" s="312" t="s">
        <v>251</v>
      </c>
      <c r="P74" s="311"/>
      <c r="R74" s="72"/>
      <c r="S74" s="72"/>
    </row>
    <row r="75" spans="1:19" s="71" customFormat="1" ht="12.95" customHeight="1" x14ac:dyDescent="0.2">
      <c r="A75" s="281">
        <v>76</v>
      </c>
      <c r="B75" s="282">
        <v>923111</v>
      </c>
      <c r="C75" s="283" t="s">
        <v>182</v>
      </c>
      <c r="D75" s="284" t="s">
        <v>125</v>
      </c>
      <c r="E75" s="313">
        <v>2</v>
      </c>
      <c r="F75" s="236"/>
      <c r="G75" s="237"/>
      <c r="H75" s="238"/>
      <c r="I75" s="239"/>
      <c r="J75" s="279">
        <v>0</v>
      </c>
      <c r="K75" s="241">
        <f t="shared" si="1"/>
        <v>0</v>
      </c>
      <c r="L75" s="271"/>
      <c r="M75" s="231" t="s">
        <v>59</v>
      </c>
      <c r="N75" s="242" t="s">
        <v>60</v>
      </c>
      <c r="O75" s="312" t="s">
        <v>76</v>
      </c>
      <c r="P75" s="311"/>
      <c r="R75" s="72"/>
      <c r="S75" s="72"/>
    </row>
    <row r="76" spans="1:19" s="71" customFormat="1" ht="12.95" customHeight="1" x14ac:dyDescent="0.2">
      <c r="A76" s="281">
        <v>77</v>
      </c>
      <c r="B76" s="282">
        <v>923121</v>
      </c>
      <c r="C76" s="283" t="s">
        <v>183</v>
      </c>
      <c r="D76" s="284" t="s">
        <v>125</v>
      </c>
      <c r="E76" s="313">
        <v>8</v>
      </c>
      <c r="F76" s="236"/>
      <c r="G76" s="237"/>
      <c r="H76" s="238"/>
      <c r="I76" s="239"/>
      <c r="J76" s="279">
        <v>0</v>
      </c>
      <c r="K76" s="241">
        <f t="shared" si="1"/>
        <v>0</v>
      </c>
      <c r="L76" s="271"/>
      <c r="M76" s="231" t="s">
        <v>59</v>
      </c>
      <c r="N76" s="242" t="s">
        <v>60</v>
      </c>
      <c r="O76" s="312" t="s">
        <v>76</v>
      </c>
      <c r="P76" s="311"/>
      <c r="R76" s="72"/>
      <c r="S76" s="72"/>
    </row>
    <row r="77" spans="1:19" s="71" customFormat="1" ht="12.95" customHeight="1" x14ac:dyDescent="0.2">
      <c r="A77" s="281">
        <v>78</v>
      </c>
      <c r="B77" s="282">
        <v>923131</v>
      </c>
      <c r="C77" s="283" t="s">
        <v>184</v>
      </c>
      <c r="D77" s="284" t="s">
        <v>125</v>
      </c>
      <c r="E77" s="317">
        <v>19</v>
      </c>
      <c r="F77" s="236"/>
      <c r="G77" s="237"/>
      <c r="H77" s="238"/>
      <c r="I77" s="239"/>
      <c r="J77" s="279">
        <v>0</v>
      </c>
      <c r="K77" s="241">
        <f t="shared" si="1"/>
        <v>0</v>
      </c>
      <c r="L77" s="271"/>
      <c r="M77" s="231" t="s">
        <v>59</v>
      </c>
      <c r="N77" s="242" t="s">
        <v>60</v>
      </c>
      <c r="O77" s="312" t="s">
        <v>76</v>
      </c>
      <c r="P77" s="311"/>
      <c r="R77" s="72"/>
      <c r="S77" s="72"/>
    </row>
    <row r="78" spans="1:19" s="71" customFormat="1" ht="12.95" customHeight="1" x14ac:dyDescent="0.2">
      <c r="A78" s="281">
        <v>79</v>
      </c>
      <c r="B78" s="282">
        <v>923431</v>
      </c>
      <c r="C78" s="283" t="s">
        <v>185</v>
      </c>
      <c r="D78" s="284" t="s">
        <v>125</v>
      </c>
      <c r="E78" s="313">
        <v>4</v>
      </c>
      <c r="F78" s="236"/>
      <c r="G78" s="237"/>
      <c r="H78" s="238"/>
      <c r="I78" s="239"/>
      <c r="J78" s="279">
        <v>0</v>
      </c>
      <c r="K78" s="241">
        <f t="shared" si="1"/>
        <v>0</v>
      </c>
      <c r="L78" s="271"/>
      <c r="M78" s="231" t="s">
        <v>59</v>
      </c>
      <c r="N78" s="242" t="s">
        <v>60</v>
      </c>
      <c r="O78" s="312" t="s">
        <v>77</v>
      </c>
      <c r="P78" s="311"/>
      <c r="R78" s="72"/>
      <c r="S78" s="72"/>
    </row>
    <row r="79" spans="1:19" s="71" customFormat="1" ht="12.95" customHeight="1" x14ac:dyDescent="0.2">
      <c r="A79" s="281">
        <v>80</v>
      </c>
      <c r="B79" s="282">
        <v>923471</v>
      </c>
      <c r="C79" s="283" t="s">
        <v>186</v>
      </c>
      <c r="D79" s="284" t="s">
        <v>125</v>
      </c>
      <c r="E79" s="313">
        <v>3</v>
      </c>
      <c r="F79" s="236"/>
      <c r="G79" s="237"/>
      <c r="H79" s="238"/>
      <c r="I79" s="239"/>
      <c r="J79" s="279">
        <v>0</v>
      </c>
      <c r="K79" s="241">
        <f t="shared" si="1"/>
        <v>0</v>
      </c>
      <c r="L79" s="271"/>
      <c r="M79" s="231" t="s">
        <v>59</v>
      </c>
      <c r="N79" s="242" t="s">
        <v>60</v>
      </c>
      <c r="O79" s="312" t="s">
        <v>77</v>
      </c>
      <c r="P79" s="311"/>
      <c r="R79" s="72"/>
      <c r="S79" s="72"/>
    </row>
    <row r="80" spans="1:19" s="71" customFormat="1" ht="12.95" customHeight="1" x14ac:dyDescent="0.2">
      <c r="A80" s="281">
        <v>81</v>
      </c>
      <c r="B80" s="282">
        <v>923441</v>
      </c>
      <c r="C80" s="283" t="s">
        <v>187</v>
      </c>
      <c r="D80" s="284" t="s">
        <v>125</v>
      </c>
      <c r="E80" s="313">
        <v>1</v>
      </c>
      <c r="F80" s="236"/>
      <c r="G80" s="237"/>
      <c r="H80" s="238"/>
      <c r="I80" s="239"/>
      <c r="J80" s="279">
        <v>0</v>
      </c>
      <c r="K80" s="241">
        <f t="shared" si="1"/>
        <v>0</v>
      </c>
      <c r="L80" s="271"/>
      <c r="M80" s="231" t="s">
        <v>59</v>
      </c>
      <c r="N80" s="242" t="s">
        <v>60</v>
      </c>
      <c r="O80" s="312" t="s">
        <v>77</v>
      </c>
      <c r="P80" s="311"/>
      <c r="R80" s="72"/>
      <c r="S80" s="72"/>
    </row>
    <row r="81" spans="1:19" s="71" customFormat="1" ht="12.95" customHeight="1" x14ac:dyDescent="0.2">
      <c r="A81" s="281">
        <v>82</v>
      </c>
      <c r="B81" s="282" t="s">
        <v>188</v>
      </c>
      <c r="C81" s="283" t="s">
        <v>189</v>
      </c>
      <c r="D81" s="284" t="s">
        <v>125</v>
      </c>
      <c r="E81" s="313">
        <v>1</v>
      </c>
      <c r="F81" s="236"/>
      <c r="G81" s="237"/>
      <c r="H81" s="238"/>
      <c r="I81" s="239"/>
      <c r="J81" s="279">
        <v>0</v>
      </c>
      <c r="K81" s="241">
        <f t="shared" si="1"/>
        <v>0</v>
      </c>
      <c r="L81" s="271"/>
      <c r="M81" s="231" t="s">
        <v>59</v>
      </c>
      <c r="N81" s="242" t="s">
        <v>60</v>
      </c>
      <c r="O81" s="312" t="s">
        <v>252</v>
      </c>
      <c r="P81" s="311"/>
      <c r="R81" s="72"/>
      <c r="S81" s="72"/>
    </row>
    <row r="82" spans="1:19" s="71" customFormat="1" ht="12.95" customHeight="1" x14ac:dyDescent="0.2">
      <c r="A82" s="281">
        <v>83</v>
      </c>
      <c r="B82" s="282">
        <v>923821</v>
      </c>
      <c r="C82" s="283" t="s">
        <v>190</v>
      </c>
      <c r="D82" s="284" t="s">
        <v>125</v>
      </c>
      <c r="E82" s="317">
        <v>11</v>
      </c>
      <c r="F82" s="236"/>
      <c r="G82" s="237"/>
      <c r="H82" s="238"/>
      <c r="I82" s="239"/>
      <c r="J82" s="279">
        <v>0</v>
      </c>
      <c r="K82" s="241">
        <f t="shared" si="1"/>
        <v>0</v>
      </c>
      <c r="L82" s="271"/>
      <c r="M82" s="231" t="s">
        <v>59</v>
      </c>
      <c r="N82" s="242" t="s">
        <v>60</v>
      </c>
      <c r="O82" s="312" t="s">
        <v>78</v>
      </c>
      <c r="P82" s="311"/>
      <c r="R82" s="72"/>
      <c r="S82" s="72"/>
    </row>
    <row r="83" spans="1:19" s="71" customFormat="1" ht="12.95" customHeight="1" x14ac:dyDescent="0.2">
      <c r="A83" s="281">
        <v>84</v>
      </c>
      <c r="B83" s="282">
        <v>923941</v>
      </c>
      <c r="C83" s="283" t="s">
        <v>191</v>
      </c>
      <c r="D83" s="284" t="s">
        <v>125</v>
      </c>
      <c r="E83" s="316">
        <v>103</v>
      </c>
      <c r="F83" s="236"/>
      <c r="G83" s="237"/>
      <c r="H83" s="238"/>
      <c r="I83" s="239"/>
      <c r="J83" s="279">
        <v>0</v>
      </c>
      <c r="K83" s="241">
        <f t="shared" si="1"/>
        <v>0</v>
      </c>
      <c r="L83" s="271"/>
      <c r="M83" s="231" t="s">
        <v>59</v>
      </c>
      <c r="N83" s="242" t="s">
        <v>60</v>
      </c>
      <c r="O83" s="312" t="s">
        <v>79</v>
      </c>
      <c r="P83" s="311"/>
      <c r="R83" s="72"/>
      <c r="S83" s="72"/>
    </row>
    <row r="84" spans="1:19" s="71" customFormat="1" ht="12.95" customHeight="1" x14ac:dyDescent="0.2">
      <c r="A84" s="281">
        <v>85</v>
      </c>
      <c r="B84" s="282">
        <v>965010</v>
      </c>
      <c r="C84" s="283" t="s">
        <v>192</v>
      </c>
      <c r="D84" s="284" t="s">
        <v>110</v>
      </c>
      <c r="E84" s="314">
        <v>15531.2734</v>
      </c>
      <c r="F84" s="236"/>
      <c r="G84" s="237"/>
      <c r="H84" s="238"/>
      <c r="I84" s="239"/>
      <c r="J84" s="279">
        <v>0</v>
      </c>
      <c r="K84" s="241">
        <f t="shared" si="1"/>
        <v>0</v>
      </c>
      <c r="L84" s="271"/>
      <c r="M84" s="231" t="s">
        <v>59</v>
      </c>
      <c r="N84" s="242" t="s">
        <v>60</v>
      </c>
      <c r="O84" s="312" t="s">
        <v>253</v>
      </c>
      <c r="P84" s="311" t="s">
        <v>307</v>
      </c>
      <c r="R84" s="72"/>
      <c r="S84" s="72"/>
    </row>
    <row r="85" spans="1:19" s="71" customFormat="1" ht="12.95" customHeight="1" x14ac:dyDescent="0.2">
      <c r="A85" s="281">
        <v>86</v>
      </c>
      <c r="B85" s="282">
        <v>965023</v>
      </c>
      <c r="C85" s="283" t="s">
        <v>193</v>
      </c>
      <c r="D85" s="284" t="s">
        <v>194</v>
      </c>
      <c r="E85" s="318">
        <v>232969.10019999999</v>
      </c>
      <c r="F85" s="236"/>
      <c r="G85" s="237"/>
      <c r="H85" s="238"/>
      <c r="I85" s="239"/>
      <c r="J85" s="279">
        <v>0</v>
      </c>
      <c r="K85" s="241">
        <f t="shared" si="1"/>
        <v>0</v>
      </c>
      <c r="L85" s="271"/>
      <c r="M85" s="231" t="s">
        <v>59</v>
      </c>
      <c r="N85" s="242" t="s">
        <v>60</v>
      </c>
      <c r="O85" s="312" t="s">
        <v>254</v>
      </c>
      <c r="P85" s="311" t="s">
        <v>308</v>
      </c>
      <c r="R85" s="72"/>
      <c r="S85" s="72"/>
    </row>
    <row r="86" spans="1:19" s="71" customFormat="1" ht="12.95" customHeight="1" x14ac:dyDescent="0.2">
      <c r="A86" s="281">
        <v>87</v>
      </c>
      <c r="B86" s="282">
        <v>965021</v>
      </c>
      <c r="C86" s="283" t="s">
        <v>195</v>
      </c>
      <c r="D86" s="284" t="s">
        <v>194</v>
      </c>
      <c r="E86" s="314">
        <v>129984.55009999999</v>
      </c>
      <c r="F86" s="236"/>
      <c r="G86" s="237"/>
      <c r="H86" s="238"/>
      <c r="I86" s="239"/>
      <c r="J86" s="279">
        <v>0</v>
      </c>
      <c r="K86" s="241">
        <f t="shared" si="1"/>
        <v>0</v>
      </c>
      <c r="L86" s="271"/>
      <c r="M86" s="231" t="s">
        <v>59</v>
      </c>
      <c r="N86" s="242" t="s">
        <v>60</v>
      </c>
      <c r="O86" s="312" t="s">
        <v>254</v>
      </c>
      <c r="P86" s="311" t="s">
        <v>318</v>
      </c>
      <c r="R86" s="72"/>
      <c r="S86" s="72"/>
    </row>
    <row r="87" spans="1:19" s="71" customFormat="1" ht="12.95" customHeight="1" x14ac:dyDescent="0.2">
      <c r="A87" s="281">
        <v>88</v>
      </c>
      <c r="B87" s="282">
        <v>965113</v>
      </c>
      <c r="C87" s="283" t="s">
        <v>196</v>
      </c>
      <c r="D87" s="284" t="s">
        <v>117</v>
      </c>
      <c r="E87" s="315">
        <v>2957.2</v>
      </c>
      <c r="F87" s="236"/>
      <c r="G87" s="237"/>
      <c r="H87" s="238"/>
      <c r="I87" s="239"/>
      <c r="J87" s="279">
        <v>0</v>
      </c>
      <c r="K87" s="241">
        <f t="shared" si="1"/>
        <v>0</v>
      </c>
      <c r="L87" s="271"/>
      <c r="M87" s="231" t="s">
        <v>59</v>
      </c>
      <c r="N87" s="242" t="s">
        <v>60</v>
      </c>
      <c r="O87" s="312" t="s">
        <v>80</v>
      </c>
      <c r="P87" s="311"/>
      <c r="R87" s="72"/>
      <c r="S87" s="72"/>
    </row>
    <row r="88" spans="1:19" s="71" customFormat="1" ht="12.95" customHeight="1" x14ac:dyDescent="0.2">
      <c r="A88" s="281">
        <v>89</v>
      </c>
      <c r="B88" s="282">
        <v>965116</v>
      </c>
      <c r="C88" s="283" t="s">
        <v>197</v>
      </c>
      <c r="D88" s="284" t="s">
        <v>198</v>
      </c>
      <c r="E88" s="314">
        <v>32978.6944</v>
      </c>
      <c r="F88" s="236"/>
      <c r="G88" s="237"/>
      <c r="H88" s="238"/>
      <c r="I88" s="239"/>
      <c r="J88" s="279">
        <v>0</v>
      </c>
      <c r="K88" s="241">
        <f t="shared" si="1"/>
        <v>0</v>
      </c>
      <c r="L88" s="271"/>
      <c r="M88" s="231" t="s">
        <v>59</v>
      </c>
      <c r="N88" s="242" t="s">
        <v>60</v>
      </c>
      <c r="O88" s="312" t="s">
        <v>81</v>
      </c>
      <c r="P88" s="311" t="s">
        <v>309</v>
      </c>
      <c r="R88" s="72"/>
      <c r="S88" s="72"/>
    </row>
    <row r="89" spans="1:19" s="71" customFormat="1" ht="12.95" customHeight="1" x14ac:dyDescent="0.2">
      <c r="A89" s="281">
        <v>90</v>
      </c>
      <c r="B89" s="282">
        <v>965123</v>
      </c>
      <c r="C89" s="283" t="s">
        <v>199</v>
      </c>
      <c r="D89" s="284" t="s">
        <v>117</v>
      </c>
      <c r="E89" s="316">
        <v>992.3</v>
      </c>
      <c r="F89" s="236"/>
      <c r="G89" s="237"/>
      <c r="H89" s="238"/>
      <c r="I89" s="239"/>
      <c r="J89" s="279">
        <v>0</v>
      </c>
      <c r="K89" s="241">
        <f t="shared" si="1"/>
        <v>0</v>
      </c>
      <c r="L89" s="271"/>
      <c r="M89" s="231" t="s">
        <v>59</v>
      </c>
      <c r="N89" s="242" t="s">
        <v>60</v>
      </c>
      <c r="O89" s="312" t="s">
        <v>80</v>
      </c>
      <c r="P89" s="311"/>
      <c r="R89" s="72"/>
      <c r="S89" s="72"/>
    </row>
    <row r="90" spans="1:19" s="71" customFormat="1" ht="12.95" customHeight="1" x14ac:dyDescent="0.2">
      <c r="A90" s="281">
        <v>91</v>
      </c>
      <c r="B90" s="282">
        <v>965126</v>
      </c>
      <c r="C90" s="283" t="s">
        <v>200</v>
      </c>
      <c r="D90" s="284" t="s">
        <v>198</v>
      </c>
      <c r="E90" s="315">
        <v>6509.4880000000003</v>
      </c>
      <c r="F90" s="236"/>
      <c r="G90" s="237"/>
      <c r="H90" s="238"/>
      <c r="I90" s="239"/>
      <c r="J90" s="279">
        <v>0</v>
      </c>
      <c r="K90" s="241">
        <f t="shared" si="1"/>
        <v>0</v>
      </c>
      <c r="L90" s="271"/>
      <c r="M90" s="231" t="s">
        <v>59</v>
      </c>
      <c r="N90" s="242" t="s">
        <v>60</v>
      </c>
      <c r="O90" s="312" t="s">
        <v>81</v>
      </c>
      <c r="P90" s="311" t="s">
        <v>272</v>
      </c>
      <c r="R90" s="72"/>
      <c r="S90" s="72"/>
    </row>
    <row r="91" spans="1:19" s="71" customFormat="1" ht="12.95" customHeight="1" x14ac:dyDescent="0.2">
      <c r="A91" s="281">
        <v>92</v>
      </c>
      <c r="B91" s="282">
        <v>965223</v>
      </c>
      <c r="C91" s="283" t="s">
        <v>201</v>
      </c>
      <c r="D91" s="284" t="s">
        <v>117</v>
      </c>
      <c r="E91" s="315">
        <v>1146.5060000000001</v>
      </c>
      <c r="F91" s="236"/>
      <c r="G91" s="237"/>
      <c r="H91" s="238"/>
      <c r="I91" s="239"/>
      <c r="J91" s="279">
        <v>0</v>
      </c>
      <c r="K91" s="241">
        <f t="shared" si="1"/>
        <v>0</v>
      </c>
      <c r="L91" s="271"/>
      <c r="M91" s="231" t="s">
        <v>59</v>
      </c>
      <c r="N91" s="242" t="s">
        <v>60</v>
      </c>
      <c r="O91" s="312" t="s">
        <v>255</v>
      </c>
      <c r="P91" s="311"/>
      <c r="R91" s="72"/>
      <c r="S91" s="72"/>
    </row>
    <row r="92" spans="1:19" s="71" customFormat="1" ht="12.95" customHeight="1" x14ac:dyDescent="0.2">
      <c r="A92" s="281">
        <v>93</v>
      </c>
      <c r="B92" s="282">
        <v>965226</v>
      </c>
      <c r="C92" s="283" t="s">
        <v>202</v>
      </c>
      <c r="D92" s="284" t="s">
        <v>198</v>
      </c>
      <c r="E92" s="315">
        <v>5860</v>
      </c>
      <c r="F92" s="236"/>
      <c r="G92" s="237"/>
      <c r="H92" s="238"/>
      <c r="I92" s="239"/>
      <c r="J92" s="279">
        <v>0</v>
      </c>
      <c r="K92" s="241">
        <f t="shared" si="1"/>
        <v>0</v>
      </c>
      <c r="L92" s="271"/>
      <c r="M92" s="231" t="s">
        <v>59</v>
      </c>
      <c r="N92" s="242" t="s">
        <v>60</v>
      </c>
      <c r="O92" s="312" t="s">
        <v>81</v>
      </c>
      <c r="P92" s="311" t="s">
        <v>271</v>
      </c>
      <c r="R92" s="72"/>
      <c r="S92" s="72"/>
    </row>
    <row r="93" spans="1:19" s="71" customFormat="1" ht="12.95" customHeight="1" x14ac:dyDescent="0.2">
      <c r="A93" s="281">
        <v>94</v>
      </c>
      <c r="B93" s="282">
        <v>965821</v>
      </c>
      <c r="C93" s="283" t="s">
        <v>203</v>
      </c>
      <c r="D93" s="284" t="s">
        <v>125</v>
      </c>
      <c r="E93" s="317">
        <v>10</v>
      </c>
      <c r="F93" s="236"/>
      <c r="G93" s="237"/>
      <c r="H93" s="238"/>
      <c r="I93" s="239"/>
      <c r="J93" s="279">
        <v>0</v>
      </c>
      <c r="K93" s="241">
        <f t="shared" si="1"/>
        <v>0</v>
      </c>
      <c r="L93" s="271"/>
      <c r="M93" s="231" t="s">
        <v>59</v>
      </c>
      <c r="N93" s="242" t="s">
        <v>60</v>
      </c>
      <c r="O93" s="312" t="s">
        <v>82</v>
      </c>
      <c r="P93" s="311"/>
      <c r="R93" s="72"/>
      <c r="S93" s="72"/>
    </row>
    <row r="94" spans="1:19" s="71" customFormat="1" ht="12.95" customHeight="1" x14ac:dyDescent="0.2">
      <c r="A94" s="281">
        <v>95</v>
      </c>
      <c r="B94" s="282">
        <v>965822</v>
      </c>
      <c r="C94" s="283" t="s">
        <v>204</v>
      </c>
      <c r="D94" s="284" t="s">
        <v>198</v>
      </c>
      <c r="E94" s="317">
        <v>51.25</v>
      </c>
      <c r="F94" s="236"/>
      <c r="G94" s="237"/>
      <c r="H94" s="238"/>
      <c r="I94" s="239"/>
      <c r="J94" s="279">
        <v>0</v>
      </c>
      <c r="K94" s="241">
        <f t="shared" si="1"/>
        <v>0</v>
      </c>
      <c r="L94" s="271"/>
      <c r="M94" s="231" t="s">
        <v>59</v>
      </c>
      <c r="N94" s="242" t="s">
        <v>60</v>
      </c>
      <c r="O94" s="312" t="s">
        <v>81</v>
      </c>
      <c r="P94" s="311" t="s">
        <v>273</v>
      </c>
      <c r="R94" s="72"/>
      <c r="S94" s="72"/>
    </row>
    <row r="95" spans="1:19" s="71" customFormat="1" ht="12.95" customHeight="1" x14ac:dyDescent="0.2">
      <c r="A95" s="281">
        <v>96</v>
      </c>
      <c r="B95" s="282">
        <v>965831</v>
      </c>
      <c r="C95" s="283" t="s">
        <v>205</v>
      </c>
      <c r="D95" s="284" t="s">
        <v>125</v>
      </c>
      <c r="E95" s="317">
        <v>18</v>
      </c>
      <c r="F95" s="236"/>
      <c r="G95" s="237"/>
      <c r="H95" s="238"/>
      <c r="I95" s="239"/>
      <c r="J95" s="279">
        <v>0</v>
      </c>
      <c r="K95" s="241">
        <f t="shared" si="1"/>
        <v>0</v>
      </c>
      <c r="L95" s="271"/>
      <c r="M95" s="231" t="s">
        <v>59</v>
      </c>
      <c r="N95" s="242" t="s">
        <v>60</v>
      </c>
      <c r="O95" s="312" t="s">
        <v>82</v>
      </c>
      <c r="P95" s="311"/>
      <c r="R95" s="72"/>
      <c r="S95" s="72"/>
    </row>
    <row r="96" spans="1:19" s="71" customFormat="1" ht="12.95" customHeight="1" x14ac:dyDescent="0.2">
      <c r="A96" s="281">
        <v>97</v>
      </c>
      <c r="B96" s="282">
        <v>965832</v>
      </c>
      <c r="C96" s="283" t="s">
        <v>206</v>
      </c>
      <c r="D96" s="284" t="s">
        <v>198</v>
      </c>
      <c r="E96" s="317">
        <v>25.2</v>
      </c>
      <c r="F96" s="236"/>
      <c r="G96" s="237"/>
      <c r="H96" s="238"/>
      <c r="I96" s="239"/>
      <c r="J96" s="279">
        <v>0</v>
      </c>
      <c r="K96" s="241">
        <f t="shared" si="1"/>
        <v>0</v>
      </c>
      <c r="L96" s="271"/>
      <c r="M96" s="231" t="s">
        <v>59</v>
      </c>
      <c r="N96" s="242" t="s">
        <v>60</v>
      </c>
      <c r="O96" s="312" t="s">
        <v>81</v>
      </c>
      <c r="P96" s="311" t="s">
        <v>274</v>
      </c>
      <c r="R96" s="72"/>
      <c r="S96" s="72"/>
    </row>
    <row r="97" spans="1:19" s="71" customFormat="1" ht="12.95" customHeight="1" x14ac:dyDescent="0.2">
      <c r="A97" s="281">
        <v>98</v>
      </c>
      <c r="B97" s="282">
        <v>965841</v>
      </c>
      <c r="C97" s="283" t="s">
        <v>207</v>
      </c>
      <c r="D97" s="284" t="s">
        <v>125</v>
      </c>
      <c r="E97" s="313">
        <v>7</v>
      </c>
      <c r="F97" s="236"/>
      <c r="G97" s="237"/>
      <c r="H97" s="238"/>
      <c r="I97" s="239"/>
      <c r="J97" s="279">
        <v>0</v>
      </c>
      <c r="K97" s="241">
        <f t="shared" si="1"/>
        <v>0</v>
      </c>
      <c r="L97" s="271"/>
      <c r="M97" s="231" t="s">
        <v>59</v>
      </c>
      <c r="N97" s="242" t="s">
        <v>60</v>
      </c>
      <c r="O97" s="312" t="s">
        <v>82</v>
      </c>
      <c r="P97" s="311"/>
      <c r="R97" s="72"/>
      <c r="S97" s="72"/>
    </row>
    <row r="98" spans="1:19" s="71" customFormat="1" ht="12.95" customHeight="1" x14ac:dyDescent="0.2">
      <c r="A98" s="281">
        <v>99</v>
      </c>
      <c r="B98" s="282">
        <v>965842</v>
      </c>
      <c r="C98" s="283" t="s">
        <v>208</v>
      </c>
      <c r="D98" s="284" t="s">
        <v>198</v>
      </c>
      <c r="E98" s="313">
        <v>8.75</v>
      </c>
      <c r="F98" s="236"/>
      <c r="G98" s="237"/>
      <c r="H98" s="238"/>
      <c r="I98" s="239"/>
      <c r="J98" s="279">
        <v>0</v>
      </c>
      <c r="K98" s="241">
        <f t="shared" si="1"/>
        <v>0</v>
      </c>
      <c r="L98" s="271"/>
      <c r="M98" s="231" t="s">
        <v>59</v>
      </c>
      <c r="N98" s="242" t="s">
        <v>60</v>
      </c>
      <c r="O98" s="312" t="s">
        <v>81</v>
      </c>
      <c r="P98" s="311" t="s">
        <v>275</v>
      </c>
      <c r="R98" s="72"/>
      <c r="S98" s="72"/>
    </row>
    <row r="99" spans="1:19" s="71" customFormat="1" ht="12.95" customHeight="1" x14ac:dyDescent="0.2">
      <c r="A99" s="281">
        <v>100</v>
      </c>
      <c r="B99" s="282">
        <v>965851</v>
      </c>
      <c r="C99" s="283" t="s">
        <v>209</v>
      </c>
      <c r="D99" s="284" t="s">
        <v>125</v>
      </c>
      <c r="E99" s="316">
        <v>103</v>
      </c>
      <c r="F99" s="236"/>
      <c r="G99" s="237"/>
      <c r="H99" s="238"/>
      <c r="I99" s="239"/>
      <c r="J99" s="279">
        <v>0</v>
      </c>
      <c r="K99" s="241">
        <f t="shared" si="1"/>
        <v>0</v>
      </c>
      <c r="L99" s="271"/>
      <c r="M99" s="231" t="s">
        <v>59</v>
      </c>
      <c r="N99" s="242" t="s">
        <v>60</v>
      </c>
      <c r="O99" s="312" t="s">
        <v>83</v>
      </c>
      <c r="P99" s="311"/>
      <c r="R99" s="72"/>
      <c r="S99" s="72"/>
    </row>
    <row r="100" spans="1:19" s="71" customFormat="1" ht="12.95" customHeight="1" x14ac:dyDescent="0.2">
      <c r="A100" s="281">
        <v>101</v>
      </c>
      <c r="B100" s="282">
        <v>965852</v>
      </c>
      <c r="C100" s="283" t="s">
        <v>210</v>
      </c>
      <c r="D100" s="284" t="s">
        <v>198</v>
      </c>
      <c r="E100" s="316">
        <v>175.1</v>
      </c>
      <c r="F100" s="236"/>
      <c r="G100" s="237"/>
      <c r="H100" s="238"/>
      <c r="I100" s="239"/>
      <c r="J100" s="279">
        <v>0</v>
      </c>
      <c r="K100" s="241">
        <f t="shared" si="1"/>
        <v>0</v>
      </c>
      <c r="L100" s="271"/>
      <c r="M100" s="231" t="s">
        <v>59</v>
      </c>
      <c r="N100" s="242" t="s">
        <v>60</v>
      </c>
      <c r="O100" s="312" t="s">
        <v>81</v>
      </c>
      <c r="P100" s="311" t="s">
        <v>276</v>
      </c>
      <c r="R100" s="72"/>
      <c r="S100" s="72"/>
    </row>
    <row r="101" spans="1:19" s="71" customFormat="1" ht="12.95" customHeight="1" x14ac:dyDescent="0.2">
      <c r="A101" s="281">
        <v>102</v>
      </c>
      <c r="B101" s="282">
        <v>965441</v>
      </c>
      <c r="C101" s="283" t="s">
        <v>211</v>
      </c>
      <c r="D101" s="284" t="s">
        <v>125</v>
      </c>
      <c r="E101" s="313">
        <v>3</v>
      </c>
      <c r="F101" s="236"/>
      <c r="G101" s="237"/>
      <c r="H101" s="238"/>
      <c r="I101" s="239"/>
      <c r="J101" s="279">
        <v>0</v>
      </c>
      <c r="K101" s="241">
        <f t="shared" si="1"/>
        <v>0</v>
      </c>
      <c r="L101" s="271"/>
      <c r="M101" s="231" t="s">
        <v>59</v>
      </c>
      <c r="N101" s="242" t="s">
        <v>60</v>
      </c>
      <c r="O101" s="312" t="s">
        <v>82</v>
      </c>
      <c r="P101" s="311"/>
      <c r="R101" s="72"/>
      <c r="S101" s="72"/>
    </row>
    <row r="102" spans="1:19" s="71" customFormat="1" ht="12.95" customHeight="1" x14ac:dyDescent="0.2">
      <c r="A102" s="281">
        <v>103</v>
      </c>
      <c r="B102" s="282">
        <v>965442</v>
      </c>
      <c r="C102" s="283" t="s">
        <v>212</v>
      </c>
      <c r="D102" s="284" t="s">
        <v>198</v>
      </c>
      <c r="E102" s="316">
        <v>450</v>
      </c>
      <c r="F102" s="236"/>
      <c r="G102" s="237"/>
      <c r="H102" s="238"/>
      <c r="I102" s="239"/>
      <c r="J102" s="279">
        <v>0</v>
      </c>
      <c r="K102" s="241">
        <f t="shared" si="1"/>
        <v>0</v>
      </c>
      <c r="L102" s="271"/>
      <c r="M102" s="231" t="s">
        <v>59</v>
      </c>
      <c r="N102" s="242" t="s">
        <v>60</v>
      </c>
      <c r="O102" s="312"/>
      <c r="P102" s="311"/>
      <c r="R102" s="72"/>
      <c r="S102" s="72"/>
    </row>
    <row r="103" spans="1:19" s="71" customFormat="1" ht="12.95" customHeight="1" x14ac:dyDescent="0.2">
      <c r="A103" s="281">
        <v>104</v>
      </c>
      <c r="B103" s="282">
        <v>923361</v>
      </c>
      <c r="C103" s="283" t="s">
        <v>296</v>
      </c>
      <c r="D103" s="284" t="s">
        <v>125</v>
      </c>
      <c r="E103" s="313">
        <v>2</v>
      </c>
      <c r="F103" s="236"/>
      <c r="G103" s="237"/>
      <c r="H103" s="238"/>
      <c r="I103" s="239"/>
      <c r="J103" s="279">
        <v>0</v>
      </c>
      <c r="K103" s="241">
        <f t="shared" si="1"/>
        <v>0</v>
      </c>
      <c r="L103" s="271"/>
      <c r="M103" s="231" t="s">
        <v>59</v>
      </c>
      <c r="N103" s="242" t="s">
        <v>60</v>
      </c>
      <c r="O103" s="312" t="s">
        <v>77</v>
      </c>
      <c r="P103" s="311"/>
      <c r="R103" s="72"/>
      <c r="S103" s="72"/>
    </row>
    <row r="104" spans="1:19" s="71" customFormat="1" ht="12.95" customHeight="1" x14ac:dyDescent="0.2">
      <c r="A104" s="281">
        <v>105</v>
      </c>
      <c r="B104" s="282">
        <v>923451</v>
      </c>
      <c r="C104" s="283" t="s">
        <v>297</v>
      </c>
      <c r="D104" s="284" t="s">
        <v>125</v>
      </c>
      <c r="E104" s="313">
        <v>1</v>
      </c>
      <c r="F104" s="236"/>
      <c r="G104" s="237"/>
      <c r="H104" s="238"/>
      <c r="I104" s="239"/>
      <c r="J104" s="279">
        <v>0</v>
      </c>
      <c r="K104" s="241">
        <f t="shared" si="1"/>
        <v>0</v>
      </c>
      <c r="L104" s="271"/>
      <c r="M104" s="231" t="s">
        <v>59</v>
      </c>
      <c r="N104" s="242" t="s">
        <v>60</v>
      </c>
      <c r="O104" s="312" t="s">
        <v>77</v>
      </c>
      <c r="P104" s="311"/>
      <c r="R104" s="72"/>
      <c r="S104" s="72"/>
    </row>
    <row r="105" spans="1:19" s="71" customFormat="1" ht="12.95" customHeight="1" x14ac:dyDescent="0.2">
      <c r="A105" s="281">
        <v>301</v>
      </c>
      <c r="B105" s="282" t="s">
        <v>312</v>
      </c>
      <c r="C105" s="283" t="s">
        <v>313</v>
      </c>
      <c r="D105" s="284" t="s">
        <v>314</v>
      </c>
      <c r="E105" s="313">
        <v>2</v>
      </c>
      <c r="F105" s="236"/>
      <c r="G105" s="237"/>
      <c r="H105" s="238"/>
      <c r="I105" s="239"/>
      <c r="J105" s="279">
        <v>0</v>
      </c>
      <c r="K105" s="319">
        <f t="shared" si="1"/>
        <v>0</v>
      </c>
      <c r="L105" s="271"/>
      <c r="M105" s="231" t="s">
        <v>59</v>
      </c>
      <c r="N105" s="242" t="s">
        <v>60</v>
      </c>
      <c r="O105" s="312" t="s">
        <v>244</v>
      </c>
      <c r="P105" s="311"/>
      <c r="R105" s="72"/>
      <c r="S105" s="72"/>
    </row>
    <row r="106" spans="1:19" s="71" customFormat="1" ht="12.95" customHeight="1" x14ac:dyDescent="0.2">
      <c r="A106" s="281">
        <v>302</v>
      </c>
      <c r="B106" s="282">
        <v>15510</v>
      </c>
      <c r="C106" s="283" t="s">
        <v>315</v>
      </c>
      <c r="D106" s="284" t="s">
        <v>316</v>
      </c>
      <c r="E106" s="313">
        <v>499.5</v>
      </c>
      <c r="F106" s="236"/>
      <c r="G106" s="237"/>
      <c r="H106" s="238"/>
      <c r="I106" s="239"/>
      <c r="J106" s="279">
        <v>0</v>
      </c>
      <c r="K106" s="319">
        <f t="shared" si="1"/>
        <v>0</v>
      </c>
      <c r="L106" s="271"/>
      <c r="M106" s="231" t="s">
        <v>59</v>
      </c>
      <c r="N106" s="242" t="s">
        <v>60</v>
      </c>
      <c r="O106" s="312" t="s">
        <v>65</v>
      </c>
      <c r="P106" s="311" t="s">
        <v>317</v>
      </c>
      <c r="R106" s="72"/>
      <c r="S106" s="72"/>
    </row>
    <row r="107" spans="1:19" s="71" customFormat="1" ht="12.95" customHeight="1" x14ac:dyDescent="0.2">
      <c r="A107" s="281">
        <v>303</v>
      </c>
      <c r="B107" s="282">
        <v>512560</v>
      </c>
      <c r="C107" s="283" t="s">
        <v>321</v>
      </c>
      <c r="D107" s="284" t="s">
        <v>110</v>
      </c>
      <c r="E107" s="313">
        <v>7765.6367</v>
      </c>
      <c r="F107" s="236"/>
      <c r="G107" s="237"/>
      <c r="H107" s="238"/>
      <c r="I107" s="239"/>
      <c r="J107" s="279">
        <v>0</v>
      </c>
      <c r="K107" s="319">
        <f t="shared" si="1"/>
        <v>0</v>
      </c>
      <c r="L107" s="271"/>
      <c r="M107" s="231" t="s">
        <v>59</v>
      </c>
      <c r="N107" s="242" t="s">
        <v>60</v>
      </c>
      <c r="O107" s="312" t="s">
        <v>322</v>
      </c>
      <c r="P107" s="311" t="s">
        <v>323</v>
      </c>
      <c r="R107" s="72"/>
      <c r="S107" s="72"/>
    </row>
    <row r="108" spans="1:19" s="71" customFormat="1" ht="12.95" customHeight="1" x14ac:dyDescent="0.2">
      <c r="A108" s="281">
        <v>304</v>
      </c>
      <c r="B108" s="282" t="s">
        <v>298</v>
      </c>
      <c r="C108" s="283" t="s">
        <v>299</v>
      </c>
      <c r="D108" s="284" t="s">
        <v>117</v>
      </c>
      <c r="E108" s="313">
        <v>32.255000000000003</v>
      </c>
      <c r="F108" s="236"/>
      <c r="G108" s="237"/>
      <c r="H108" s="238"/>
      <c r="I108" s="239"/>
      <c r="J108" s="279">
        <v>0</v>
      </c>
      <c r="K108" s="319">
        <f t="shared" si="1"/>
        <v>0</v>
      </c>
      <c r="L108" s="271"/>
      <c r="M108" s="231" t="s">
        <v>59</v>
      </c>
      <c r="N108" s="242" t="s">
        <v>60</v>
      </c>
      <c r="O108" s="312" t="s">
        <v>70</v>
      </c>
      <c r="P108" s="311"/>
      <c r="R108" s="72"/>
      <c r="S108" s="72"/>
    </row>
    <row r="109" spans="1:19" s="71" customFormat="1" ht="12.95" customHeight="1" x14ac:dyDescent="0.2">
      <c r="A109" s="281">
        <v>305</v>
      </c>
      <c r="B109" s="282">
        <v>528331</v>
      </c>
      <c r="C109" s="283" t="s">
        <v>335</v>
      </c>
      <c r="D109" s="284" t="s">
        <v>117</v>
      </c>
      <c r="E109" s="313">
        <v>53.25</v>
      </c>
      <c r="F109" s="236"/>
      <c r="G109" s="237"/>
      <c r="H109" s="238"/>
      <c r="I109" s="239"/>
      <c r="J109" s="279">
        <v>0</v>
      </c>
      <c r="K109" s="319">
        <f t="shared" si="1"/>
        <v>0</v>
      </c>
      <c r="L109" s="271"/>
      <c r="M109" s="231" t="s">
        <v>59</v>
      </c>
      <c r="N109" s="242" t="s">
        <v>60</v>
      </c>
      <c r="O109" s="312" t="s">
        <v>70</v>
      </c>
      <c r="P109" s="311"/>
      <c r="R109" s="72"/>
      <c r="S109" s="72"/>
    </row>
    <row r="110" spans="1:19" s="71" customFormat="1" ht="12.95" customHeight="1" x14ac:dyDescent="0.2">
      <c r="A110" s="281">
        <v>306</v>
      </c>
      <c r="B110" s="282">
        <v>528211</v>
      </c>
      <c r="C110" s="283" t="s">
        <v>336</v>
      </c>
      <c r="D110" s="284" t="s">
        <v>117</v>
      </c>
      <c r="E110" s="313">
        <v>62</v>
      </c>
      <c r="F110" s="236"/>
      <c r="G110" s="237"/>
      <c r="H110" s="238"/>
      <c r="I110" s="239"/>
      <c r="J110" s="279">
        <v>0</v>
      </c>
      <c r="K110" s="319">
        <f t="shared" si="1"/>
        <v>0</v>
      </c>
      <c r="L110" s="271"/>
      <c r="M110" s="231" t="s">
        <v>59</v>
      </c>
      <c r="N110" s="242" t="s">
        <v>60</v>
      </c>
      <c r="O110" s="312" t="s">
        <v>70</v>
      </c>
      <c r="P110" s="311"/>
      <c r="R110" s="72"/>
      <c r="S110" s="72"/>
    </row>
    <row r="111" spans="1:19" s="71" customFormat="1" ht="12.95" customHeight="1" x14ac:dyDescent="0.2">
      <c r="A111" s="281">
        <v>307</v>
      </c>
      <c r="B111" s="282">
        <v>528272</v>
      </c>
      <c r="C111" s="283" t="s">
        <v>337</v>
      </c>
      <c r="D111" s="284" t="s">
        <v>117</v>
      </c>
      <c r="E111" s="313">
        <v>23.4</v>
      </c>
      <c r="F111" s="236"/>
      <c r="G111" s="237"/>
      <c r="H111" s="238"/>
      <c r="I111" s="239"/>
      <c r="J111" s="279">
        <v>0</v>
      </c>
      <c r="K111" s="319">
        <f t="shared" si="1"/>
        <v>0</v>
      </c>
      <c r="L111" s="271"/>
      <c r="M111" s="231" t="s">
        <v>59</v>
      </c>
      <c r="N111" s="242" t="s">
        <v>60</v>
      </c>
      <c r="O111" s="312" t="s">
        <v>70</v>
      </c>
      <c r="P111" s="311"/>
      <c r="R111" s="72"/>
      <c r="S111" s="72"/>
    </row>
    <row r="112" spans="1:19" s="71" customFormat="1" ht="12.95" customHeight="1" x14ac:dyDescent="0.2">
      <c r="A112" s="281">
        <v>308</v>
      </c>
      <c r="B112" s="282">
        <v>528292</v>
      </c>
      <c r="C112" s="283" t="s">
        <v>338</v>
      </c>
      <c r="D112" s="284" t="s">
        <v>117</v>
      </c>
      <c r="E112" s="313">
        <v>50.4</v>
      </c>
      <c r="F112" s="236"/>
      <c r="G112" s="237"/>
      <c r="H112" s="238"/>
      <c r="I112" s="239"/>
      <c r="J112" s="279">
        <v>0</v>
      </c>
      <c r="K112" s="319">
        <f t="shared" si="1"/>
        <v>0</v>
      </c>
      <c r="L112" s="271"/>
      <c r="M112" s="231" t="s">
        <v>59</v>
      </c>
      <c r="N112" s="242" t="s">
        <v>60</v>
      </c>
      <c r="O112" s="312" t="s">
        <v>70</v>
      </c>
      <c r="P112" s="311"/>
      <c r="R112" s="72"/>
      <c r="S112" s="72"/>
    </row>
    <row r="113" spans="1:19" s="71" customFormat="1" ht="12.95" customHeight="1" x14ac:dyDescent="0.2">
      <c r="A113" s="281">
        <v>309</v>
      </c>
      <c r="B113" s="282">
        <v>528231</v>
      </c>
      <c r="C113" s="283" t="s">
        <v>339</v>
      </c>
      <c r="D113" s="284" t="s">
        <v>117</v>
      </c>
      <c r="E113" s="313">
        <v>770.56</v>
      </c>
      <c r="F113" s="236"/>
      <c r="G113" s="237"/>
      <c r="H113" s="238"/>
      <c r="I113" s="239"/>
      <c r="J113" s="279">
        <v>0</v>
      </c>
      <c r="K113" s="319">
        <f t="shared" si="1"/>
        <v>0</v>
      </c>
      <c r="L113" s="271"/>
      <c r="M113" s="231" t="s">
        <v>59</v>
      </c>
      <c r="N113" s="242" t="s">
        <v>60</v>
      </c>
      <c r="O113" s="312" t="s">
        <v>70</v>
      </c>
      <c r="P113" s="311"/>
      <c r="R113" s="72"/>
      <c r="S113" s="72"/>
    </row>
    <row r="114" spans="1:19" s="71" customFormat="1" ht="12.95" customHeight="1" x14ac:dyDescent="0.2">
      <c r="A114" s="281">
        <v>310</v>
      </c>
      <c r="B114" s="282" t="s">
        <v>340</v>
      </c>
      <c r="C114" s="283" t="s">
        <v>341</v>
      </c>
      <c r="D114" s="284" t="s">
        <v>117</v>
      </c>
      <c r="E114" s="313">
        <v>23.4</v>
      </c>
      <c r="F114" s="236"/>
      <c r="G114" s="237"/>
      <c r="H114" s="238"/>
      <c r="I114" s="239"/>
      <c r="J114" s="279">
        <v>0</v>
      </c>
      <c r="K114" s="319">
        <f t="shared" si="1"/>
        <v>0</v>
      </c>
      <c r="L114" s="271"/>
      <c r="M114" s="231" t="s">
        <v>59</v>
      </c>
      <c r="N114" s="242" t="s">
        <v>60</v>
      </c>
      <c r="O114" s="312" t="s">
        <v>70</v>
      </c>
      <c r="P114" s="311"/>
      <c r="R114" s="72"/>
      <c r="S114" s="72"/>
    </row>
    <row r="115" spans="1:19" s="71" customFormat="1" ht="12.95" customHeight="1" x14ac:dyDescent="0.2">
      <c r="A115" s="281">
        <v>311</v>
      </c>
      <c r="B115" s="282" t="s">
        <v>340</v>
      </c>
      <c r="C115" s="283" t="s">
        <v>342</v>
      </c>
      <c r="D115" s="284" t="s">
        <v>117</v>
      </c>
      <c r="E115" s="313">
        <v>50.4</v>
      </c>
      <c r="F115" s="236"/>
      <c r="G115" s="237"/>
      <c r="H115" s="238"/>
      <c r="I115" s="239"/>
      <c r="J115" s="279">
        <v>0</v>
      </c>
      <c r="K115" s="319">
        <f t="shared" si="1"/>
        <v>0</v>
      </c>
      <c r="L115" s="271"/>
      <c r="M115" s="231" t="s">
        <v>59</v>
      </c>
      <c r="N115" s="242" t="s">
        <v>60</v>
      </c>
      <c r="O115" s="312" t="s">
        <v>70</v>
      </c>
      <c r="P115" s="311"/>
      <c r="R115" s="72"/>
      <c r="S115" s="72"/>
    </row>
    <row r="116" spans="1:19" s="71" customFormat="1" ht="12.95" customHeight="1" x14ac:dyDescent="0.2">
      <c r="A116" s="281">
        <v>312</v>
      </c>
      <c r="B116" s="282" t="s">
        <v>343</v>
      </c>
      <c r="C116" s="283" t="s">
        <v>344</v>
      </c>
      <c r="D116" s="284" t="s">
        <v>117</v>
      </c>
      <c r="E116" s="313">
        <v>71.02</v>
      </c>
      <c r="F116" s="236"/>
      <c r="G116" s="237"/>
      <c r="H116" s="238"/>
      <c r="I116" s="239"/>
      <c r="J116" s="279">
        <v>0</v>
      </c>
      <c r="K116" s="319">
        <f t="shared" si="1"/>
        <v>0</v>
      </c>
      <c r="L116" s="271"/>
      <c r="M116" s="231" t="s">
        <v>59</v>
      </c>
      <c r="N116" s="242" t="s">
        <v>60</v>
      </c>
      <c r="O116" s="312" t="s">
        <v>70</v>
      </c>
      <c r="P116" s="311"/>
      <c r="R116" s="72"/>
      <c r="S116" s="72"/>
    </row>
    <row r="117" spans="1:19" s="71" customFormat="1" ht="12.95" customHeight="1" x14ac:dyDescent="0.2">
      <c r="A117" s="281">
        <v>313</v>
      </c>
      <c r="B117" s="282" t="s">
        <v>345</v>
      </c>
      <c r="C117" s="283" t="s">
        <v>346</v>
      </c>
      <c r="D117" s="284" t="s">
        <v>117</v>
      </c>
      <c r="E117" s="313">
        <v>2.4</v>
      </c>
      <c r="F117" s="236"/>
      <c r="G117" s="237"/>
      <c r="H117" s="238"/>
      <c r="I117" s="239"/>
      <c r="J117" s="279">
        <v>0</v>
      </c>
      <c r="K117" s="319">
        <f t="shared" si="1"/>
        <v>0</v>
      </c>
      <c r="L117" s="271"/>
      <c r="M117" s="231" t="s">
        <v>59</v>
      </c>
      <c r="N117" s="242" t="s">
        <v>60</v>
      </c>
      <c r="O117" s="312" t="s">
        <v>70</v>
      </c>
      <c r="P117" s="311"/>
      <c r="R117" s="72"/>
      <c r="S117" s="72"/>
    </row>
    <row r="118" spans="1:19" s="71" customFormat="1" ht="12.95" customHeight="1" x14ac:dyDescent="0.2">
      <c r="A118" s="281">
        <v>314</v>
      </c>
      <c r="B118" s="282" t="s">
        <v>347</v>
      </c>
      <c r="C118" s="283" t="s">
        <v>348</v>
      </c>
      <c r="D118" s="284" t="s">
        <v>117</v>
      </c>
      <c r="E118" s="313">
        <v>3.6</v>
      </c>
      <c r="F118" s="236"/>
      <c r="G118" s="237"/>
      <c r="H118" s="238"/>
      <c r="I118" s="239"/>
      <c r="J118" s="279">
        <v>0</v>
      </c>
      <c r="K118" s="319">
        <f t="shared" si="1"/>
        <v>0</v>
      </c>
      <c r="L118" s="271"/>
      <c r="M118" s="231" t="s">
        <v>59</v>
      </c>
      <c r="N118" s="242" t="s">
        <v>60</v>
      </c>
      <c r="O118" s="312" t="s">
        <v>70</v>
      </c>
      <c r="P118" s="311"/>
      <c r="R118" s="72"/>
      <c r="S118" s="72"/>
    </row>
    <row r="119" spans="1:19" s="71" customFormat="1" ht="12.95" customHeight="1" x14ac:dyDescent="0.2">
      <c r="A119" s="281">
        <v>315</v>
      </c>
      <c r="B119" s="282" t="s">
        <v>349</v>
      </c>
      <c r="C119" s="283" t="s">
        <v>350</v>
      </c>
      <c r="D119" s="284" t="s">
        <v>117</v>
      </c>
      <c r="E119" s="313">
        <v>35.57</v>
      </c>
      <c r="F119" s="236"/>
      <c r="G119" s="237"/>
      <c r="H119" s="238"/>
      <c r="I119" s="239"/>
      <c r="J119" s="279">
        <v>0</v>
      </c>
      <c r="K119" s="319">
        <f t="shared" si="1"/>
        <v>0</v>
      </c>
      <c r="L119" s="271"/>
      <c r="M119" s="231" t="s">
        <v>59</v>
      </c>
      <c r="N119" s="242" t="s">
        <v>60</v>
      </c>
      <c r="O119" s="312" t="s">
        <v>70</v>
      </c>
      <c r="P119" s="311"/>
      <c r="R119" s="72"/>
      <c r="S119" s="72"/>
    </row>
    <row r="120" spans="1:19" s="71" customFormat="1" ht="12.95" customHeight="1" x14ac:dyDescent="0.2">
      <c r="A120" s="281">
        <v>316</v>
      </c>
      <c r="B120" s="282" t="s">
        <v>351</v>
      </c>
      <c r="C120" s="283" t="s">
        <v>352</v>
      </c>
      <c r="D120" s="284" t="s">
        <v>117</v>
      </c>
      <c r="E120" s="313">
        <v>24.6</v>
      </c>
      <c r="F120" s="236"/>
      <c r="G120" s="237"/>
      <c r="H120" s="238"/>
      <c r="I120" s="239"/>
      <c r="J120" s="279">
        <v>0</v>
      </c>
      <c r="K120" s="319">
        <f t="shared" si="1"/>
        <v>0</v>
      </c>
      <c r="L120" s="271"/>
      <c r="M120" s="231" t="s">
        <v>59</v>
      </c>
      <c r="N120" s="242" t="s">
        <v>60</v>
      </c>
      <c r="O120" s="312" t="s">
        <v>70</v>
      </c>
      <c r="P120" s="311"/>
      <c r="R120" s="72"/>
      <c r="S120" s="72"/>
    </row>
    <row r="121" spans="1:19" s="71" customFormat="1" ht="12.95" customHeight="1" x14ac:dyDescent="0.2">
      <c r="A121" s="281">
        <v>317</v>
      </c>
      <c r="B121" s="282" t="s">
        <v>353</v>
      </c>
      <c r="C121" s="283" t="s">
        <v>354</v>
      </c>
      <c r="D121" s="284" t="s">
        <v>117</v>
      </c>
      <c r="E121" s="313">
        <v>28.8</v>
      </c>
      <c r="F121" s="236"/>
      <c r="G121" s="237"/>
      <c r="H121" s="238"/>
      <c r="I121" s="239"/>
      <c r="J121" s="279">
        <v>0</v>
      </c>
      <c r="K121" s="319">
        <f t="shared" si="1"/>
        <v>0</v>
      </c>
      <c r="L121" s="271"/>
      <c r="M121" s="231" t="s">
        <v>59</v>
      </c>
      <c r="N121" s="242" t="s">
        <v>60</v>
      </c>
      <c r="O121" s="312" t="s">
        <v>70</v>
      </c>
      <c r="P121" s="311"/>
      <c r="R121" s="72"/>
      <c r="S121" s="72"/>
    </row>
    <row r="122" spans="1:19" s="71" customFormat="1" ht="12.95" customHeight="1" x14ac:dyDescent="0.2">
      <c r="A122" s="281">
        <v>318</v>
      </c>
      <c r="B122" s="282">
        <v>539540</v>
      </c>
      <c r="C122" s="283" t="s">
        <v>157</v>
      </c>
      <c r="D122" s="284" t="s">
        <v>125</v>
      </c>
      <c r="E122" s="317">
        <v>1</v>
      </c>
      <c r="F122" s="236"/>
      <c r="G122" s="237"/>
      <c r="H122" s="238"/>
      <c r="I122" s="239"/>
      <c r="J122" s="279">
        <v>0</v>
      </c>
      <c r="K122" s="241">
        <f t="shared" ref="K122" si="2">ROUND(E122*J122,2)</f>
        <v>0</v>
      </c>
      <c r="L122" s="271"/>
      <c r="M122" s="231" t="s">
        <v>59</v>
      </c>
      <c r="N122" s="242" t="s">
        <v>60</v>
      </c>
      <c r="O122" s="312" t="s">
        <v>245</v>
      </c>
      <c r="P122" s="311" t="s">
        <v>355</v>
      </c>
      <c r="R122" s="72"/>
      <c r="S122" s="72"/>
    </row>
    <row r="123" spans="1:19" s="71" customFormat="1" ht="12.95" customHeight="1" x14ac:dyDescent="0.25">
      <c r="A123" s="281"/>
      <c r="B123" s="284"/>
      <c r="C123" s="298" t="s">
        <v>63</v>
      </c>
      <c r="D123" s="283"/>
      <c r="E123" s="285"/>
      <c r="F123" s="236"/>
      <c r="G123" s="237"/>
      <c r="H123" s="238"/>
      <c r="I123" s="239"/>
      <c r="J123" s="280"/>
      <c r="K123" s="299">
        <f>SUM(K10:K122)</f>
        <v>0</v>
      </c>
      <c r="L123" s="271"/>
      <c r="M123" s="231"/>
      <c r="N123" s="232"/>
      <c r="O123" s="286"/>
      <c r="P123" s="98"/>
      <c r="R123" s="72">
        <f t="shared" si="0"/>
        <v>16</v>
      </c>
      <c r="S123" s="72"/>
    </row>
    <row r="124" spans="1:19" s="71" customFormat="1" ht="12.95" customHeight="1" x14ac:dyDescent="0.25">
      <c r="A124" s="287">
        <v>200</v>
      </c>
      <c r="B124" s="288">
        <v>200</v>
      </c>
      <c r="C124" s="289" t="s">
        <v>62</v>
      </c>
      <c r="D124" s="290"/>
      <c r="E124" s="291"/>
      <c r="F124" s="292"/>
      <c r="G124" s="293"/>
      <c r="H124" s="294"/>
      <c r="I124" s="295"/>
      <c r="J124" s="296"/>
      <c r="K124" s="297"/>
      <c r="L124" s="271"/>
      <c r="M124" s="231"/>
      <c r="N124" s="232"/>
      <c r="O124" s="286"/>
      <c r="P124" s="98"/>
      <c r="R124" s="72"/>
      <c r="S124" s="72"/>
    </row>
    <row r="125" spans="1:19" s="71" customFormat="1" ht="12.95" customHeight="1" x14ac:dyDescent="0.2">
      <c r="A125" s="281">
        <v>106</v>
      </c>
      <c r="B125" s="282">
        <v>3100</v>
      </c>
      <c r="C125" s="283" t="s">
        <v>213</v>
      </c>
      <c r="D125" s="284" t="s">
        <v>99</v>
      </c>
      <c r="E125" s="313">
        <v>1</v>
      </c>
      <c r="F125" s="236"/>
      <c r="G125" s="237"/>
      <c r="H125" s="238"/>
      <c r="I125" s="239"/>
      <c r="J125" s="278">
        <v>0</v>
      </c>
      <c r="K125" s="241">
        <f t="shared" si="1"/>
        <v>0</v>
      </c>
      <c r="L125" s="271"/>
      <c r="M125" s="231" t="s">
        <v>59</v>
      </c>
      <c r="N125" s="242" t="s">
        <v>60</v>
      </c>
      <c r="O125" s="312" t="s">
        <v>42</v>
      </c>
      <c r="P125" s="98"/>
      <c r="R125" s="72">
        <f t="shared" si="0"/>
        <v>45</v>
      </c>
      <c r="S125" s="72"/>
    </row>
    <row r="126" spans="1:19" s="71" customFormat="1" ht="12.95" customHeight="1" x14ac:dyDescent="0.2">
      <c r="A126" s="281">
        <v>107</v>
      </c>
      <c r="B126" s="282" t="s">
        <v>214</v>
      </c>
      <c r="C126" s="283" t="s">
        <v>215</v>
      </c>
      <c r="D126" s="284" t="s">
        <v>216</v>
      </c>
      <c r="E126" s="313">
        <v>1</v>
      </c>
      <c r="F126" s="236"/>
      <c r="G126" s="237"/>
      <c r="H126" s="238"/>
      <c r="I126" s="239"/>
      <c r="J126" s="278">
        <v>0</v>
      </c>
      <c r="K126" s="241">
        <f t="shared" si="1"/>
        <v>0</v>
      </c>
      <c r="L126" s="271"/>
      <c r="M126" s="231" t="s">
        <v>59</v>
      </c>
      <c r="N126" s="242" t="s">
        <v>60</v>
      </c>
      <c r="O126" s="312" t="s">
        <v>42</v>
      </c>
      <c r="P126" s="98"/>
      <c r="R126" s="72">
        <f t="shared" si="0"/>
        <v>26</v>
      </c>
      <c r="S126" s="72"/>
    </row>
    <row r="127" spans="1:19" s="71" customFormat="1" ht="12.95" customHeight="1" x14ac:dyDescent="0.2">
      <c r="A127" s="281">
        <v>108</v>
      </c>
      <c r="B127" s="282">
        <v>15111</v>
      </c>
      <c r="C127" s="283" t="s">
        <v>217</v>
      </c>
      <c r="D127" s="284" t="s">
        <v>103</v>
      </c>
      <c r="E127" s="315">
        <v>6908.4179999999997</v>
      </c>
      <c r="F127" s="236"/>
      <c r="G127" s="237"/>
      <c r="H127" s="238"/>
      <c r="I127" s="239"/>
      <c r="J127" s="278">
        <v>0</v>
      </c>
      <c r="K127" s="241">
        <f t="shared" si="1"/>
        <v>0</v>
      </c>
      <c r="L127" s="271"/>
      <c r="M127" s="231" t="s">
        <v>59</v>
      </c>
      <c r="N127" s="242" t="s">
        <v>60</v>
      </c>
      <c r="O127" s="312" t="s">
        <v>65</v>
      </c>
      <c r="P127" s="311" t="s">
        <v>277</v>
      </c>
      <c r="R127" s="72">
        <f t="shared" si="0"/>
        <v>108</v>
      </c>
      <c r="S127" s="72"/>
    </row>
    <row r="128" spans="1:19" s="71" customFormat="1" ht="12.95" customHeight="1" x14ac:dyDescent="0.2">
      <c r="A128" s="281">
        <v>109</v>
      </c>
      <c r="B128" s="282">
        <v>132738</v>
      </c>
      <c r="C128" s="283" t="s">
        <v>218</v>
      </c>
      <c r="D128" s="284" t="s">
        <v>113</v>
      </c>
      <c r="E128" s="316">
        <v>973.8</v>
      </c>
      <c r="F128" s="236"/>
      <c r="G128" s="237"/>
      <c r="H128" s="238"/>
      <c r="I128" s="239"/>
      <c r="J128" s="278">
        <v>0</v>
      </c>
      <c r="K128" s="241">
        <f t="shared" si="1"/>
        <v>0</v>
      </c>
      <c r="L128" s="271"/>
      <c r="M128" s="231" t="s">
        <v>59</v>
      </c>
      <c r="N128" s="242" t="s">
        <v>60</v>
      </c>
      <c r="O128" s="312" t="s">
        <v>84</v>
      </c>
      <c r="P128" s="311" t="s">
        <v>278</v>
      </c>
      <c r="R128" s="72">
        <f t="shared" si="0"/>
        <v>70</v>
      </c>
      <c r="S128" s="72"/>
    </row>
    <row r="129" spans="1:19" s="71" customFormat="1" ht="12.95" customHeight="1" x14ac:dyDescent="0.2">
      <c r="A129" s="281">
        <v>110</v>
      </c>
      <c r="B129" s="282">
        <v>132739</v>
      </c>
      <c r="C129" s="283" t="s">
        <v>219</v>
      </c>
      <c r="D129" s="284" t="s">
        <v>113</v>
      </c>
      <c r="E129" s="315">
        <v>9738</v>
      </c>
      <c r="F129" s="236"/>
      <c r="G129" s="237"/>
      <c r="H129" s="238"/>
      <c r="I129" s="239"/>
      <c r="J129" s="278">
        <v>0</v>
      </c>
      <c r="K129" s="241">
        <f t="shared" si="1"/>
        <v>0</v>
      </c>
      <c r="L129" s="271"/>
      <c r="M129" s="231" t="s">
        <v>59</v>
      </c>
      <c r="N129" s="242" t="s">
        <v>60</v>
      </c>
      <c r="O129" s="312" t="s">
        <v>85</v>
      </c>
      <c r="P129" s="311" t="s">
        <v>279</v>
      </c>
      <c r="R129" s="72">
        <f t="shared" si="0"/>
        <v>79</v>
      </c>
      <c r="S129" s="72"/>
    </row>
    <row r="130" spans="1:19" s="71" customFormat="1" ht="12.95" customHeight="1" x14ac:dyDescent="0.2">
      <c r="A130" s="281">
        <v>111</v>
      </c>
      <c r="B130" s="282">
        <v>18110</v>
      </c>
      <c r="C130" s="283" t="s">
        <v>220</v>
      </c>
      <c r="D130" s="284" t="s">
        <v>181</v>
      </c>
      <c r="E130" s="314">
        <v>18715.18</v>
      </c>
      <c r="F130" s="236"/>
      <c r="G130" s="237"/>
      <c r="H130" s="238"/>
      <c r="I130" s="239"/>
      <c r="J130" s="278">
        <v>0</v>
      </c>
      <c r="K130" s="241">
        <f t="shared" si="1"/>
        <v>0</v>
      </c>
      <c r="L130" s="271"/>
      <c r="M130" s="231" t="s">
        <v>59</v>
      </c>
      <c r="N130" s="242" t="s">
        <v>60</v>
      </c>
      <c r="O130" s="312" t="s">
        <v>256</v>
      </c>
      <c r="P130" s="311" t="s">
        <v>280</v>
      </c>
      <c r="R130" s="72">
        <f t="shared" si="0"/>
        <v>26</v>
      </c>
      <c r="S130" s="72"/>
    </row>
    <row r="131" spans="1:19" s="71" customFormat="1" ht="12.95" customHeight="1" x14ac:dyDescent="0.2">
      <c r="A131" s="281">
        <v>112</v>
      </c>
      <c r="B131" s="282">
        <v>123738</v>
      </c>
      <c r="C131" s="283" t="s">
        <v>221</v>
      </c>
      <c r="D131" s="284" t="s">
        <v>113</v>
      </c>
      <c r="E131" s="315">
        <v>2760.48</v>
      </c>
      <c r="F131" s="236"/>
      <c r="G131" s="237"/>
      <c r="H131" s="238"/>
      <c r="I131" s="239"/>
      <c r="J131" s="278">
        <v>0</v>
      </c>
      <c r="K131" s="241">
        <f t="shared" si="1"/>
        <v>0</v>
      </c>
      <c r="L131" s="271"/>
      <c r="M131" s="231" t="s">
        <v>59</v>
      </c>
      <c r="N131" s="242" t="s">
        <v>60</v>
      </c>
      <c r="O131" s="312" t="s">
        <v>86</v>
      </c>
      <c r="P131" s="311" t="s">
        <v>281</v>
      </c>
      <c r="R131" s="72">
        <f t="shared" si="0"/>
        <v>92</v>
      </c>
      <c r="S131" s="72"/>
    </row>
    <row r="132" spans="1:19" s="71" customFormat="1" ht="12.95" customHeight="1" x14ac:dyDescent="0.2">
      <c r="A132" s="281">
        <v>113</v>
      </c>
      <c r="B132" s="282">
        <v>123739</v>
      </c>
      <c r="C132" s="283" t="s">
        <v>222</v>
      </c>
      <c r="D132" s="284" t="s">
        <v>113</v>
      </c>
      <c r="E132" s="314">
        <v>27604.799999999999</v>
      </c>
      <c r="F132" s="236"/>
      <c r="G132" s="237"/>
      <c r="H132" s="238"/>
      <c r="I132" s="239"/>
      <c r="J132" s="278">
        <v>0</v>
      </c>
      <c r="K132" s="241">
        <f t="shared" si="1"/>
        <v>0</v>
      </c>
      <c r="L132" s="271"/>
      <c r="M132" s="231" t="s">
        <v>59</v>
      </c>
      <c r="N132" s="242" t="s">
        <v>60</v>
      </c>
      <c r="O132" s="312" t="s">
        <v>85</v>
      </c>
      <c r="P132" s="311" t="s">
        <v>282</v>
      </c>
      <c r="R132" s="72"/>
      <c r="S132" s="72"/>
    </row>
    <row r="133" spans="1:19" s="71" customFormat="1" ht="12.95" customHeight="1" x14ac:dyDescent="0.2">
      <c r="A133" s="281">
        <v>114</v>
      </c>
      <c r="B133" s="282">
        <v>27157</v>
      </c>
      <c r="C133" s="283" t="s">
        <v>223</v>
      </c>
      <c r="D133" s="284" t="s">
        <v>113</v>
      </c>
      <c r="E133" s="317">
        <v>29</v>
      </c>
      <c r="F133" s="236"/>
      <c r="G133" s="237"/>
      <c r="H133" s="238"/>
      <c r="I133" s="239"/>
      <c r="J133" s="278">
        <v>0</v>
      </c>
      <c r="K133" s="241">
        <f t="shared" si="1"/>
        <v>0</v>
      </c>
      <c r="L133" s="271"/>
      <c r="M133" s="231" t="s">
        <v>59</v>
      </c>
      <c r="N133" s="242" t="s">
        <v>60</v>
      </c>
      <c r="O133" s="312" t="s">
        <v>87</v>
      </c>
      <c r="P133" s="311" t="s">
        <v>283</v>
      </c>
      <c r="R133" s="72"/>
      <c r="S133" s="72"/>
    </row>
    <row r="134" spans="1:19" s="71" customFormat="1" ht="12.95" customHeight="1" x14ac:dyDescent="0.2">
      <c r="A134" s="281">
        <v>115</v>
      </c>
      <c r="B134" s="282">
        <v>272313</v>
      </c>
      <c r="C134" s="283" t="s">
        <v>224</v>
      </c>
      <c r="D134" s="284" t="s">
        <v>113</v>
      </c>
      <c r="E134" s="317">
        <v>58</v>
      </c>
      <c r="F134" s="236"/>
      <c r="G134" s="237"/>
      <c r="H134" s="238"/>
      <c r="I134" s="239"/>
      <c r="J134" s="278">
        <v>0</v>
      </c>
      <c r="K134" s="241">
        <f t="shared" si="1"/>
        <v>0</v>
      </c>
      <c r="L134" s="271"/>
      <c r="M134" s="231" t="s">
        <v>59</v>
      </c>
      <c r="N134" s="242" t="s">
        <v>60</v>
      </c>
      <c r="O134" s="312" t="s">
        <v>88</v>
      </c>
      <c r="P134" s="311" t="s">
        <v>284</v>
      </c>
      <c r="R134" s="72"/>
      <c r="S134" s="72"/>
    </row>
    <row r="135" spans="1:19" s="71" customFormat="1" ht="12.95" customHeight="1" x14ac:dyDescent="0.2">
      <c r="A135" s="281">
        <v>116</v>
      </c>
      <c r="B135" s="282">
        <v>21197</v>
      </c>
      <c r="C135" s="283" t="s">
        <v>225</v>
      </c>
      <c r="D135" s="284" t="s">
        <v>181</v>
      </c>
      <c r="E135" s="315">
        <v>4701</v>
      </c>
      <c r="F135" s="236"/>
      <c r="G135" s="237"/>
      <c r="H135" s="238"/>
      <c r="I135" s="239"/>
      <c r="J135" s="278">
        <v>0</v>
      </c>
      <c r="K135" s="241">
        <f t="shared" si="1"/>
        <v>0</v>
      </c>
      <c r="L135" s="271"/>
      <c r="M135" s="231" t="s">
        <v>59</v>
      </c>
      <c r="N135" s="242" t="s">
        <v>60</v>
      </c>
      <c r="O135" s="312" t="s">
        <v>89</v>
      </c>
      <c r="P135" s="311" t="s">
        <v>285</v>
      </c>
      <c r="R135" s="72"/>
      <c r="S135" s="72"/>
    </row>
    <row r="136" spans="1:19" s="71" customFormat="1" ht="12.95" customHeight="1" x14ac:dyDescent="0.2">
      <c r="A136" s="281">
        <v>117</v>
      </c>
      <c r="B136" s="282">
        <v>27152</v>
      </c>
      <c r="C136" s="283" t="s">
        <v>226</v>
      </c>
      <c r="D136" s="284" t="s">
        <v>113</v>
      </c>
      <c r="E136" s="313">
        <v>1.6</v>
      </c>
      <c r="F136" s="236"/>
      <c r="G136" s="237"/>
      <c r="H136" s="238"/>
      <c r="I136" s="239"/>
      <c r="J136" s="278">
        <v>0</v>
      </c>
      <c r="K136" s="241">
        <f t="shared" si="1"/>
        <v>0</v>
      </c>
      <c r="L136" s="271"/>
      <c r="M136" s="231" t="s">
        <v>59</v>
      </c>
      <c r="N136" s="242" t="s">
        <v>60</v>
      </c>
      <c r="O136" s="312" t="s">
        <v>87</v>
      </c>
      <c r="P136" s="311" t="s">
        <v>286</v>
      </c>
      <c r="R136" s="72"/>
      <c r="S136" s="72"/>
    </row>
    <row r="137" spans="1:19" s="71" customFormat="1" ht="12.95" customHeight="1" x14ac:dyDescent="0.2">
      <c r="A137" s="281">
        <v>118</v>
      </c>
      <c r="B137" s="282">
        <v>502941</v>
      </c>
      <c r="C137" s="283" t="s">
        <v>227</v>
      </c>
      <c r="D137" s="284" t="s">
        <v>181</v>
      </c>
      <c r="E137" s="314">
        <v>18715.18</v>
      </c>
      <c r="F137" s="236"/>
      <c r="G137" s="237"/>
      <c r="H137" s="238"/>
      <c r="I137" s="239"/>
      <c r="J137" s="278">
        <v>0</v>
      </c>
      <c r="K137" s="241">
        <f t="shared" si="1"/>
        <v>0</v>
      </c>
      <c r="L137" s="271"/>
      <c r="M137" s="231" t="s">
        <v>59</v>
      </c>
      <c r="N137" s="242" t="s">
        <v>60</v>
      </c>
      <c r="O137" s="312" t="s">
        <v>257</v>
      </c>
      <c r="P137" s="311" t="s">
        <v>280</v>
      </c>
      <c r="R137" s="72"/>
      <c r="S137" s="72"/>
    </row>
    <row r="138" spans="1:19" s="71" customFormat="1" ht="12.95" customHeight="1" x14ac:dyDescent="0.2">
      <c r="A138" s="281">
        <v>119</v>
      </c>
      <c r="B138" s="282">
        <v>501101</v>
      </c>
      <c r="C138" s="283" t="s">
        <v>228</v>
      </c>
      <c r="D138" s="284" t="s">
        <v>110</v>
      </c>
      <c r="E138" s="315">
        <v>1188.67</v>
      </c>
      <c r="F138" s="236"/>
      <c r="G138" s="237"/>
      <c r="H138" s="238"/>
      <c r="I138" s="239"/>
      <c r="J138" s="278">
        <v>0</v>
      </c>
      <c r="K138" s="241">
        <f t="shared" si="1"/>
        <v>0</v>
      </c>
      <c r="L138" s="271"/>
      <c r="M138" s="231" t="s">
        <v>59</v>
      </c>
      <c r="N138" s="242" t="s">
        <v>60</v>
      </c>
      <c r="O138" s="312" t="s">
        <v>95</v>
      </c>
      <c r="P138" s="311" t="s">
        <v>287</v>
      </c>
      <c r="R138" s="72"/>
      <c r="S138" s="72"/>
    </row>
    <row r="139" spans="1:19" s="71" customFormat="1" ht="12.95" customHeight="1" x14ac:dyDescent="0.2">
      <c r="A139" s="281">
        <v>120</v>
      </c>
      <c r="B139" s="282">
        <v>501430</v>
      </c>
      <c r="C139" s="283" t="s">
        <v>229</v>
      </c>
      <c r="D139" s="284" t="s">
        <v>110</v>
      </c>
      <c r="E139" s="315">
        <v>1219.44</v>
      </c>
      <c r="F139" s="236"/>
      <c r="G139" s="237"/>
      <c r="H139" s="238"/>
      <c r="I139" s="239"/>
      <c r="J139" s="278">
        <v>0</v>
      </c>
      <c r="K139" s="241">
        <f t="shared" si="1"/>
        <v>0</v>
      </c>
      <c r="L139" s="271"/>
      <c r="M139" s="231" t="s">
        <v>59</v>
      </c>
      <c r="N139" s="242" t="s">
        <v>60</v>
      </c>
      <c r="O139" s="312" t="s">
        <v>96</v>
      </c>
      <c r="P139" s="311" t="s">
        <v>288</v>
      </c>
      <c r="R139" s="72"/>
      <c r="S139" s="72"/>
    </row>
    <row r="140" spans="1:19" s="71" customFormat="1" ht="12.95" customHeight="1" x14ac:dyDescent="0.2">
      <c r="A140" s="281">
        <v>121</v>
      </c>
      <c r="B140" s="282">
        <v>875342</v>
      </c>
      <c r="C140" s="283" t="s">
        <v>230</v>
      </c>
      <c r="D140" s="284" t="s">
        <v>117</v>
      </c>
      <c r="E140" s="315">
        <v>1153</v>
      </c>
      <c r="F140" s="236"/>
      <c r="G140" s="237"/>
      <c r="H140" s="238"/>
      <c r="I140" s="239"/>
      <c r="J140" s="278">
        <v>0</v>
      </c>
      <c r="K140" s="241">
        <f t="shared" si="1"/>
        <v>0</v>
      </c>
      <c r="L140" s="271"/>
      <c r="M140" s="231" t="s">
        <v>59</v>
      </c>
      <c r="N140" s="242" t="s">
        <v>60</v>
      </c>
      <c r="O140" s="312" t="s">
        <v>91</v>
      </c>
      <c r="P140" s="311" t="s">
        <v>289</v>
      </c>
      <c r="R140" s="72"/>
      <c r="S140" s="72"/>
    </row>
    <row r="141" spans="1:19" s="71" customFormat="1" ht="12.95" customHeight="1" x14ac:dyDescent="0.2">
      <c r="A141" s="281">
        <v>122</v>
      </c>
      <c r="B141" s="282">
        <v>894846</v>
      </c>
      <c r="C141" s="283" t="s">
        <v>231</v>
      </c>
      <c r="D141" s="284" t="s">
        <v>125</v>
      </c>
      <c r="E141" s="317">
        <v>38</v>
      </c>
      <c r="F141" s="236"/>
      <c r="G141" s="237"/>
      <c r="H141" s="238"/>
      <c r="I141" s="239"/>
      <c r="J141" s="278">
        <v>0</v>
      </c>
      <c r="K141" s="241">
        <f t="shared" si="1"/>
        <v>0</v>
      </c>
      <c r="L141" s="271"/>
      <c r="M141" s="231" t="s">
        <v>59</v>
      </c>
      <c r="N141" s="242" t="s">
        <v>60</v>
      </c>
      <c r="O141" s="312" t="s">
        <v>92</v>
      </c>
      <c r="P141" s="311" t="s">
        <v>290</v>
      </c>
      <c r="R141" s="72"/>
      <c r="S141" s="72"/>
    </row>
    <row r="142" spans="1:19" s="71" customFormat="1" ht="12.95" customHeight="1" x14ac:dyDescent="0.2">
      <c r="A142" s="281">
        <v>123</v>
      </c>
      <c r="B142" s="282">
        <v>899114</v>
      </c>
      <c r="C142" s="283" t="s">
        <v>232</v>
      </c>
      <c r="D142" s="284" t="s">
        <v>125</v>
      </c>
      <c r="E142" s="317">
        <v>38</v>
      </c>
      <c r="F142" s="236"/>
      <c r="G142" s="237"/>
      <c r="H142" s="238"/>
      <c r="I142" s="239"/>
      <c r="J142" s="278">
        <v>0</v>
      </c>
      <c r="K142" s="241">
        <f t="shared" si="1"/>
        <v>0</v>
      </c>
      <c r="L142" s="271"/>
      <c r="M142" s="231" t="s">
        <v>59</v>
      </c>
      <c r="N142" s="242" t="s">
        <v>60</v>
      </c>
      <c r="O142" s="312" t="s">
        <v>93</v>
      </c>
      <c r="P142" s="311" t="s">
        <v>291</v>
      </c>
      <c r="R142" s="72"/>
      <c r="S142" s="72"/>
    </row>
    <row r="143" spans="1:19" s="71" customFormat="1" ht="12.95" customHeight="1" x14ac:dyDescent="0.2">
      <c r="A143" s="281">
        <v>124</v>
      </c>
      <c r="B143" s="282">
        <v>899522</v>
      </c>
      <c r="C143" s="283" t="s">
        <v>233</v>
      </c>
      <c r="D143" s="284" t="s">
        <v>113</v>
      </c>
      <c r="E143" s="317">
        <v>94.965299999999999</v>
      </c>
      <c r="F143" s="236"/>
      <c r="G143" s="237"/>
      <c r="H143" s="238"/>
      <c r="I143" s="239"/>
      <c r="J143" s="278">
        <v>0</v>
      </c>
      <c r="K143" s="241">
        <f t="shared" si="1"/>
        <v>0</v>
      </c>
      <c r="L143" s="271"/>
      <c r="M143" s="231" t="s">
        <v>59</v>
      </c>
      <c r="N143" s="242" t="s">
        <v>60</v>
      </c>
      <c r="O143" s="312" t="s">
        <v>94</v>
      </c>
      <c r="P143" s="311" t="s">
        <v>292</v>
      </c>
      <c r="R143" s="72"/>
      <c r="S143" s="72"/>
    </row>
    <row r="144" spans="1:19" s="71" customFormat="1" ht="12.95" customHeight="1" x14ac:dyDescent="0.2">
      <c r="A144" s="281">
        <v>125</v>
      </c>
      <c r="B144" s="282">
        <v>935832</v>
      </c>
      <c r="C144" s="283" t="s">
        <v>234</v>
      </c>
      <c r="D144" s="284" t="s">
        <v>181</v>
      </c>
      <c r="E144" s="313">
        <v>8</v>
      </c>
      <c r="F144" s="236"/>
      <c r="G144" s="237"/>
      <c r="H144" s="238"/>
      <c r="I144" s="239"/>
      <c r="J144" s="278">
        <v>0</v>
      </c>
      <c r="K144" s="241">
        <f t="shared" si="1"/>
        <v>0</v>
      </c>
      <c r="L144" s="271"/>
      <c r="M144" s="231" t="s">
        <v>59</v>
      </c>
      <c r="N144" s="242" t="s">
        <v>60</v>
      </c>
      <c r="O144" s="312" t="s">
        <v>90</v>
      </c>
      <c r="P144" s="311" t="s">
        <v>293</v>
      </c>
      <c r="R144" s="72"/>
      <c r="S144" s="72"/>
    </row>
    <row r="145" spans="1:19" s="71" customFormat="1" ht="12.95" customHeight="1" x14ac:dyDescent="0.2">
      <c r="A145" s="281">
        <v>126</v>
      </c>
      <c r="B145" s="282" t="s">
        <v>188</v>
      </c>
      <c r="C145" s="283" t="s">
        <v>235</v>
      </c>
      <c r="D145" s="284" t="s">
        <v>117</v>
      </c>
      <c r="E145" s="317">
        <v>88</v>
      </c>
      <c r="F145" s="236"/>
      <c r="G145" s="237"/>
      <c r="H145" s="238"/>
      <c r="I145" s="239"/>
      <c r="J145" s="278">
        <v>0</v>
      </c>
      <c r="K145" s="241">
        <f t="shared" si="1"/>
        <v>0</v>
      </c>
      <c r="L145" s="271"/>
      <c r="M145" s="231" t="s">
        <v>59</v>
      </c>
      <c r="N145" s="242" t="s">
        <v>60</v>
      </c>
      <c r="O145" s="312" t="s">
        <v>258</v>
      </c>
      <c r="P145" s="311" t="s">
        <v>294</v>
      </c>
      <c r="R145" s="72"/>
      <c r="S145" s="72"/>
    </row>
    <row r="146" spans="1:19" s="71" customFormat="1" ht="12.95" customHeight="1" x14ac:dyDescent="0.25">
      <c r="A146" s="233"/>
      <c r="B146" s="234"/>
      <c r="C146" s="298" t="s">
        <v>63</v>
      </c>
      <c r="D146" s="235"/>
      <c r="E146" s="236"/>
      <c r="F146" s="236"/>
      <c r="G146" s="237"/>
      <c r="H146" s="238"/>
      <c r="I146" s="239"/>
      <c r="J146" s="240"/>
      <c r="K146" s="299">
        <f>SUM(K125:K145)</f>
        <v>0</v>
      </c>
      <c r="L146" s="271"/>
      <c r="M146" s="231"/>
      <c r="N146" s="232"/>
      <c r="O146" s="97"/>
      <c r="P146" s="72"/>
      <c r="R146" s="72">
        <f t="shared" si="0"/>
        <v>16</v>
      </c>
      <c r="S146" s="72"/>
    </row>
    <row r="147" spans="1:19" s="71" customFormat="1" ht="12.95" customHeight="1" x14ac:dyDescent="0.2">
      <c r="A147" s="233"/>
      <c r="B147" s="234"/>
      <c r="C147" s="300" t="s">
        <v>64</v>
      </c>
      <c r="D147" s="301"/>
      <c r="E147" s="302"/>
      <c r="F147" s="302"/>
      <c r="G147" s="303"/>
      <c r="H147" s="304"/>
      <c r="I147" s="305"/>
      <c r="J147" s="306"/>
      <c r="K147" s="307">
        <f>ROUND(K146+K123,0)</f>
        <v>0</v>
      </c>
      <c r="L147" s="271"/>
      <c r="M147" s="231"/>
      <c r="N147" s="232"/>
      <c r="O147" s="90"/>
      <c r="P147" s="98"/>
      <c r="R147" s="72">
        <f t="shared" si="0"/>
        <v>17</v>
      </c>
      <c r="S147" s="72"/>
    </row>
    <row r="148" spans="1:19" s="24" customFormat="1" x14ac:dyDescent="0.2">
      <c r="B148" s="274"/>
      <c r="C148" s="275"/>
      <c r="E148" s="276"/>
      <c r="F148" s="103"/>
      <c r="J148" s="106"/>
      <c r="K148" s="106"/>
      <c r="L148" s="87"/>
      <c r="M148" s="133"/>
      <c r="O148" s="134"/>
    </row>
    <row r="149" spans="1:19" s="24" customFormat="1" x14ac:dyDescent="0.2">
      <c r="B149" s="274"/>
      <c r="C149" s="275"/>
      <c r="E149" s="276"/>
      <c r="F149" s="103"/>
      <c r="J149" s="106"/>
      <c r="K149" s="106"/>
      <c r="L149" s="87"/>
      <c r="M149" s="133"/>
      <c r="O149" s="134"/>
    </row>
    <row r="150" spans="1:19" s="24" customFormat="1" x14ac:dyDescent="0.2">
      <c r="B150" s="274"/>
      <c r="C150" s="275"/>
      <c r="E150" s="276"/>
      <c r="F150" s="103"/>
      <c r="J150" s="106"/>
      <c r="K150" s="106"/>
      <c r="L150" s="87"/>
      <c r="M150" s="133"/>
      <c r="O150" s="134"/>
    </row>
    <row r="151" spans="1:19" s="24" customFormat="1" x14ac:dyDescent="0.2">
      <c r="B151" s="274"/>
      <c r="C151" s="275"/>
      <c r="E151" s="276"/>
      <c r="F151" s="103"/>
      <c r="J151" s="106"/>
      <c r="K151" s="106"/>
      <c r="L151" s="87"/>
      <c r="M151" s="133"/>
      <c r="O151" s="134"/>
    </row>
    <row r="152" spans="1:19" s="24" customFormat="1" x14ac:dyDescent="0.2">
      <c r="B152" s="274"/>
      <c r="C152" s="275"/>
      <c r="E152" s="276"/>
      <c r="F152" s="103"/>
      <c r="J152" s="106"/>
      <c r="K152" s="106"/>
      <c r="L152" s="87"/>
      <c r="M152" s="133"/>
      <c r="O152" s="134"/>
    </row>
    <row r="153" spans="1:19" s="24" customFormat="1" x14ac:dyDescent="0.2">
      <c r="B153" s="274"/>
      <c r="C153" s="275"/>
      <c r="E153" s="276"/>
      <c r="F153" s="103"/>
      <c r="J153" s="106"/>
      <c r="K153" s="106"/>
      <c r="L153" s="87"/>
      <c r="M153" s="133"/>
      <c r="O153" s="134"/>
    </row>
    <row r="154" spans="1:19" s="24" customFormat="1" x14ac:dyDescent="0.2">
      <c r="B154" s="274"/>
      <c r="C154" s="275"/>
      <c r="E154" s="276"/>
      <c r="F154" s="103"/>
      <c r="J154" s="106"/>
      <c r="K154" s="106"/>
      <c r="L154" s="87"/>
      <c r="M154" s="133"/>
      <c r="O154" s="134"/>
    </row>
    <row r="155" spans="1:19" s="24" customFormat="1" x14ac:dyDescent="0.2">
      <c r="B155" s="274"/>
      <c r="C155" s="275"/>
      <c r="E155" s="276"/>
      <c r="F155" s="103"/>
      <c r="J155" s="106"/>
      <c r="K155" s="106"/>
      <c r="L155" s="87"/>
      <c r="M155" s="133"/>
      <c r="O155" s="134"/>
    </row>
    <row r="156" spans="1:19" s="24" customFormat="1" x14ac:dyDescent="0.2">
      <c r="B156" s="274"/>
      <c r="C156" s="275"/>
      <c r="E156" s="276"/>
      <c r="F156" s="103"/>
      <c r="J156" s="106"/>
      <c r="K156" s="106"/>
      <c r="L156" s="87"/>
      <c r="M156" s="133"/>
      <c r="O156" s="134"/>
    </row>
    <row r="157" spans="1:19" s="24" customFormat="1" x14ac:dyDescent="0.2">
      <c r="B157" s="274"/>
      <c r="C157" s="275"/>
      <c r="E157" s="276"/>
      <c r="F157" s="103"/>
      <c r="J157" s="106"/>
      <c r="K157" s="106"/>
      <c r="L157" s="87"/>
      <c r="M157" s="133"/>
      <c r="O157" s="134"/>
    </row>
    <row r="158" spans="1:19" s="24" customFormat="1" x14ac:dyDescent="0.2">
      <c r="B158" s="274"/>
      <c r="C158" s="275"/>
      <c r="E158" s="276"/>
      <c r="F158" s="103"/>
      <c r="J158" s="106"/>
      <c r="K158" s="106"/>
      <c r="L158" s="87"/>
      <c r="M158" s="133"/>
      <c r="O158" s="134"/>
    </row>
    <row r="159" spans="1:19" s="24" customFormat="1" x14ac:dyDescent="0.2">
      <c r="B159" s="274"/>
      <c r="C159" s="275"/>
      <c r="E159" s="276"/>
      <c r="F159" s="103"/>
      <c r="J159" s="106"/>
      <c r="K159" s="106"/>
      <c r="L159" s="87"/>
      <c r="M159" s="133"/>
      <c r="O159" s="134"/>
    </row>
    <row r="160" spans="1:19"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s="24" customFormat="1" x14ac:dyDescent="0.2">
      <c r="B171" s="274"/>
      <c r="C171" s="275"/>
      <c r="E171" s="276"/>
      <c r="F171" s="103"/>
      <c r="J171" s="106"/>
      <c r="K171" s="106"/>
      <c r="L171" s="87"/>
      <c r="M171" s="133"/>
      <c r="O171" s="134"/>
    </row>
    <row r="172" spans="2:15" s="24" customFormat="1" x14ac:dyDescent="0.2">
      <c r="B172" s="274"/>
      <c r="C172" s="275"/>
      <c r="E172" s="276"/>
      <c r="F172" s="103"/>
      <c r="J172" s="106"/>
      <c r="K172" s="106"/>
      <c r="L172" s="87"/>
      <c r="M172" s="133"/>
      <c r="O172" s="134"/>
    </row>
    <row r="173" spans="2:15" s="24" customFormat="1" x14ac:dyDescent="0.2">
      <c r="B173" s="274"/>
      <c r="C173" s="275"/>
      <c r="E173" s="276"/>
      <c r="F173" s="103"/>
      <c r="J173" s="106"/>
      <c r="K173" s="106"/>
      <c r="L173" s="87"/>
      <c r="M173" s="133"/>
      <c r="O173" s="134"/>
    </row>
    <row r="174" spans="2:15" s="24" customFormat="1" x14ac:dyDescent="0.2">
      <c r="B174" s="274"/>
      <c r="C174" s="275"/>
      <c r="E174" s="276"/>
      <c r="F174" s="103"/>
      <c r="J174" s="106"/>
      <c r="K174" s="106"/>
      <c r="L174" s="87"/>
      <c r="M174" s="133"/>
      <c r="O174" s="134"/>
    </row>
    <row r="175" spans="2:15" s="24" customFormat="1" x14ac:dyDescent="0.2">
      <c r="B175" s="274"/>
      <c r="C175" s="275"/>
      <c r="E175" s="276"/>
      <c r="F175" s="103"/>
      <c r="J175" s="106"/>
      <c r="K175" s="106"/>
      <c r="L175" s="87"/>
      <c r="M175" s="133"/>
      <c r="O175" s="134"/>
    </row>
    <row r="176" spans="2:15" s="24" customFormat="1" x14ac:dyDescent="0.2">
      <c r="B176" s="274"/>
      <c r="C176" s="275"/>
      <c r="E176" s="276"/>
      <c r="F176" s="103"/>
      <c r="J176" s="106"/>
      <c r="K176" s="106"/>
      <c r="L176" s="87"/>
      <c r="M176" s="133"/>
      <c r="O176" s="134"/>
    </row>
    <row r="177" spans="2:15" s="24" customFormat="1" x14ac:dyDescent="0.2">
      <c r="B177" s="274"/>
      <c r="C177" s="275"/>
      <c r="E177" s="276"/>
      <c r="F177" s="103"/>
      <c r="J177" s="106"/>
      <c r="K177" s="106"/>
      <c r="L177" s="87"/>
      <c r="M177" s="133"/>
      <c r="O177" s="134"/>
    </row>
    <row r="178" spans="2:15" s="24" customFormat="1" x14ac:dyDescent="0.2">
      <c r="B178" s="274"/>
      <c r="C178" s="275"/>
      <c r="E178" s="276"/>
      <c r="F178" s="103"/>
      <c r="J178" s="106"/>
      <c r="K178" s="106"/>
      <c r="L178" s="87"/>
      <c r="M178" s="133"/>
      <c r="O178" s="134"/>
    </row>
    <row r="179" spans="2:15" s="24" customFormat="1" x14ac:dyDescent="0.2">
      <c r="B179" s="274"/>
      <c r="C179" s="275"/>
      <c r="E179" s="276"/>
      <c r="F179" s="103"/>
      <c r="J179" s="106"/>
      <c r="K179" s="106"/>
      <c r="L179" s="87"/>
      <c r="M179" s="133"/>
      <c r="O179" s="134"/>
    </row>
    <row r="180" spans="2:15" s="24" customFormat="1" x14ac:dyDescent="0.2">
      <c r="B180" s="274"/>
      <c r="C180" s="275"/>
      <c r="E180" s="276"/>
      <c r="F180" s="103"/>
      <c r="J180" s="106"/>
      <c r="K180" s="106"/>
      <c r="L180" s="87"/>
      <c r="M180" s="133"/>
      <c r="O180" s="134"/>
    </row>
    <row r="181" spans="2:15" s="24" customFormat="1" x14ac:dyDescent="0.2">
      <c r="B181" s="274"/>
      <c r="C181" s="275"/>
      <c r="E181" s="276"/>
      <c r="F181" s="103"/>
      <c r="J181" s="106"/>
      <c r="K181" s="106"/>
      <c r="L181" s="87"/>
      <c r="M181" s="133"/>
      <c r="O181" s="134"/>
    </row>
    <row r="182" spans="2:15" s="24" customFormat="1" x14ac:dyDescent="0.2">
      <c r="B182" s="274"/>
      <c r="C182" s="275"/>
      <c r="E182" s="276"/>
      <c r="F182" s="103"/>
      <c r="J182" s="106"/>
      <c r="K182" s="106"/>
      <c r="L182" s="87"/>
      <c r="M182" s="133"/>
      <c r="O182" s="134"/>
    </row>
    <row r="183" spans="2:15" s="24" customFormat="1" x14ac:dyDescent="0.2">
      <c r="B183" s="274"/>
      <c r="C183" s="275"/>
      <c r="E183" s="276"/>
      <c r="F183" s="103"/>
      <c r="J183" s="106"/>
      <c r="K183" s="106"/>
      <c r="L183" s="87"/>
      <c r="M183" s="133"/>
      <c r="O183" s="134"/>
    </row>
    <row r="184" spans="2:15" s="24" customFormat="1" x14ac:dyDescent="0.2">
      <c r="B184" s="274"/>
      <c r="C184" s="275"/>
      <c r="E184" s="276"/>
      <c r="F184" s="103"/>
      <c r="J184" s="106"/>
      <c r="K184" s="106"/>
      <c r="L184" s="87"/>
      <c r="M184" s="133"/>
      <c r="O184" s="134"/>
    </row>
    <row r="185" spans="2:15" s="24" customFormat="1" x14ac:dyDescent="0.2">
      <c r="B185" s="274"/>
      <c r="C185" s="275"/>
      <c r="E185" s="276"/>
      <c r="F185" s="103"/>
      <c r="J185" s="106"/>
      <c r="K185" s="106"/>
      <c r="L185" s="87"/>
      <c r="M185" s="133"/>
      <c r="O185" s="134"/>
    </row>
    <row r="186" spans="2:15" s="24" customFormat="1" x14ac:dyDescent="0.2">
      <c r="B186" s="274"/>
      <c r="C186" s="275"/>
      <c r="E186" s="276"/>
      <c r="F186" s="103"/>
      <c r="J186" s="106"/>
      <c r="K186" s="106"/>
      <c r="L186" s="87"/>
      <c r="M186" s="133"/>
      <c r="O186" s="134"/>
    </row>
    <row r="187" spans="2:15" s="24" customFormat="1" x14ac:dyDescent="0.2">
      <c r="B187" s="274"/>
      <c r="C187" s="275"/>
      <c r="E187" s="276"/>
      <c r="F187" s="103"/>
      <c r="J187" s="106"/>
      <c r="K187" s="106"/>
      <c r="L187" s="87"/>
      <c r="M187" s="133"/>
      <c r="O187" s="134"/>
    </row>
    <row r="188" spans="2:15" s="24" customFormat="1" x14ac:dyDescent="0.2">
      <c r="B188" s="274"/>
      <c r="C188" s="275"/>
      <c r="E188" s="276"/>
      <c r="F188" s="103"/>
      <c r="J188" s="106"/>
      <c r="K188" s="106"/>
      <c r="L188" s="87"/>
      <c r="M188" s="133"/>
      <c r="O188" s="134"/>
    </row>
    <row r="189" spans="2:15" s="24" customFormat="1" x14ac:dyDescent="0.2">
      <c r="B189" s="274"/>
      <c r="C189" s="275"/>
      <c r="E189" s="276"/>
      <c r="F189" s="103"/>
      <c r="J189" s="106"/>
      <c r="K189" s="106"/>
      <c r="L189" s="87"/>
      <c r="M189" s="133"/>
      <c r="O189" s="134"/>
    </row>
    <row r="190" spans="2:15" s="24" customFormat="1" x14ac:dyDescent="0.2">
      <c r="B190" s="274"/>
      <c r="C190" s="275"/>
      <c r="E190" s="276"/>
      <c r="F190" s="103"/>
      <c r="J190" s="106"/>
      <c r="K190" s="106"/>
      <c r="L190" s="87"/>
      <c r="M190" s="133"/>
      <c r="O190" s="134"/>
    </row>
    <row r="191" spans="2:15" s="24" customFormat="1" x14ac:dyDescent="0.2">
      <c r="B191" s="274"/>
      <c r="C191" s="275"/>
      <c r="E191" s="276"/>
      <c r="F191" s="103"/>
      <c r="J191" s="106"/>
      <c r="K191" s="106"/>
      <c r="L191" s="87"/>
      <c r="M191" s="133"/>
      <c r="O191" s="134"/>
    </row>
    <row r="192" spans="2:15" s="24" customFormat="1" x14ac:dyDescent="0.2">
      <c r="B192" s="274"/>
      <c r="C192" s="275"/>
      <c r="E192" s="276"/>
      <c r="F192" s="103"/>
      <c r="J192" s="106"/>
      <c r="K192" s="106"/>
      <c r="L192" s="87"/>
      <c r="M192" s="133"/>
      <c r="O192" s="134"/>
    </row>
    <row r="193" spans="2:15" s="24" customFormat="1" x14ac:dyDescent="0.2">
      <c r="B193" s="274"/>
      <c r="C193" s="275"/>
      <c r="E193" s="276"/>
      <c r="F193" s="103"/>
      <c r="J193" s="106"/>
      <c r="K193" s="106"/>
      <c r="L193" s="87"/>
      <c r="M193" s="133"/>
      <c r="O193" s="134"/>
    </row>
    <row r="194" spans="2:15" s="24" customFormat="1" x14ac:dyDescent="0.2">
      <c r="B194" s="274"/>
      <c r="C194" s="275"/>
      <c r="E194" s="276"/>
      <c r="F194" s="103"/>
      <c r="J194" s="106"/>
      <c r="K194" s="106"/>
      <c r="L194" s="87"/>
      <c r="M194" s="133"/>
      <c r="O194" s="134"/>
    </row>
    <row r="195" spans="2:15" s="24" customFormat="1" x14ac:dyDescent="0.2">
      <c r="B195" s="274"/>
      <c r="C195" s="275"/>
      <c r="E195" s="276"/>
      <c r="F195" s="103"/>
      <c r="J195" s="106"/>
      <c r="K195" s="106"/>
      <c r="L195" s="87"/>
      <c r="M195" s="133"/>
      <c r="O195" s="134"/>
    </row>
    <row r="196" spans="2:15" s="24" customFormat="1" x14ac:dyDescent="0.2">
      <c r="B196" s="274"/>
      <c r="C196" s="275"/>
      <c r="E196" s="276"/>
      <c r="F196" s="103"/>
      <c r="J196" s="106"/>
      <c r="K196" s="106"/>
      <c r="L196" s="87"/>
      <c r="M196" s="133"/>
      <c r="O196" s="134"/>
    </row>
    <row r="197" spans="2:15" s="24" customFormat="1" x14ac:dyDescent="0.2">
      <c r="B197" s="274"/>
      <c r="C197" s="275"/>
      <c r="E197" s="276"/>
      <c r="F197" s="103"/>
      <c r="J197" s="106"/>
      <c r="K197" s="106"/>
      <c r="L197" s="87"/>
      <c r="M197" s="133"/>
      <c r="O197" s="134"/>
    </row>
    <row r="198" spans="2:15" s="24" customFormat="1" x14ac:dyDescent="0.2">
      <c r="B198" s="274"/>
      <c r="C198" s="275"/>
      <c r="E198" s="276"/>
      <c r="F198" s="103"/>
      <c r="J198" s="106"/>
      <c r="K198" s="106"/>
      <c r="L198" s="87"/>
      <c r="M198" s="133"/>
      <c r="O198" s="134"/>
    </row>
    <row r="199" spans="2:15" s="24" customFormat="1" x14ac:dyDescent="0.2">
      <c r="B199" s="274"/>
      <c r="C199" s="275"/>
      <c r="E199" s="276"/>
      <c r="F199" s="103"/>
      <c r="J199" s="106"/>
      <c r="K199" s="106"/>
      <c r="L199" s="87"/>
      <c r="M199" s="133"/>
      <c r="O199" s="134"/>
    </row>
    <row r="200" spans="2:15" s="24" customFormat="1" x14ac:dyDescent="0.2">
      <c r="B200" s="274"/>
      <c r="C200" s="275"/>
      <c r="E200" s="276"/>
      <c r="F200" s="103"/>
      <c r="J200" s="106"/>
      <c r="K200" s="106"/>
      <c r="L200" s="87"/>
      <c r="M200" s="133"/>
      <c r="O200" s="134"/>
    </row>
    <row r="201" spans="2:15" s="24" customFormat="1" x14ac:dyDescent="0.2">
      <c r="B201" s="274"/>
      <c r="C201" s="275"/>
      <c r="E201" s="276"/>
      <c r="F201" s="103"/>
      <c r="J201" s="106"/>
      <c r="K201" s="106"/>
      <c r="L201" s="87"/>
      <c r="M201" s="133"/>
      <c r="O201" s="134"/>
    </row>
    <row r="202" spans="2:15" s="24" customFormat="1" x14ac:dyDescent="0.2">
      <c r="B202" s="274"/>
      <c r="C202" s="275"/>
      <c r="E202" s="276"/>
      <c r="F202" s="103"/>
      <c r="J202" s="106"/>
      <c r="K202" s="106"/>
      <c r="L202" s="87"/>
      <c r="M202" s="133"/>
      <c r="O202" s="134"/>
    </row>
    <row r="203" spans="2:15" s="24" customFormat="1" x14ac:dyDescent="0.2">
      <c r="B203" s="274"/>
      <c r="C203" s="275"/>
      <c r="E203" s="276"/>
      <c r="F203" s="103"/>
      <c r="J203" s="106"/>
      <c r="K203" s="106"/>
      <c r="L203" s="87"/>
      <c r="M203" s="133"/>
      <c r="O203" s="134"/>
    </row>
    <row r="204" spans="2:15" s="24" customFormat="1" x14ac:dyDescent="0.2">
      <c r="B204" s="274"/>
      <c r="C204" s="275"/>
      <c r="E204" s="276"/>
      <c r="F204" s="103"/>
      <c r="J204" s="106"/>
      <c r="K204" s="106"/>
      <c r="L204" s="87"/>
      <c r="M204" s="133"/>
      <c r="O204" s="134"/>
    </row>
    <row r="205" spans="2:15" s="24" customFormat="1" x14ac:dyDescent="0.2">
      <c r="B205" s="274"/>
      <c r="C205" s="275"/>
      <c r="E205" s="276"/>
      <c r="F205" s="103"/>
      <c r="J205" s="106"/>
      <c r="K205" s="106"/>
      <c r="L205" s="87"/>
      <c r="M205" s="133"/>
      <c r="O205" s="134"/>
    </row>
    <row r="206" spans="2:15" s="24" customFormat="1" x14ac:dyDescent="0.2">
      <c r="B206" s="274"/>
      <c r="C206" s="275"/>
      <c r="E206" s="276"/>
      <c r="F206" s="103"/>
      <c r="J206" s="106"/>
      <c r="K206" s="106"/>
      <c r="L206" s="87"/>
      <c r="M206" s="133"/>
      <c r="O206" s="134"/>
    </row>
    <row r="207" spans="2:15" s="24" customFormat="1" x14ac:dyDescent="0.2">
      <c r="B207" s="274"/>
      <c r="C207" s="275"/>
      <c r="E207" s="276"/>
      <c r="F207" s="103"/>
      <c r="J207" s="106"/>
      <c r="K207" s="106"/>
      <c r="L207" s="87"/>
      <c r="M207" s="133"/>
      <c r="O207" s="134"/>
    </row>
    <row r="208" spans="2:15" s="24" customFormat="1" x14ac:dyDescent="0.2">
      <c r="B208" s="274"/>
      <c r="C208" s="275"/>
      <c r="E208" s="276"/>
      <c r="F208" s="103"/>
      <c r="J208" s="106"/>
      <c r="K208" s="106"/>
      <c r="L208" s="87"/>
      <c r="M208" s="133"/>
      <c r="O208" s="134"/>
    </row>
    <row r="209" spans="2:15" s="24" customFormat="1" x14ac:dyDescent="0.2">
      <c r="B209" s="274"/>
      <c r="C209" s="275"/>
      <c r="E209" s="276"/>
      <c r="F209" s="103"/>
      <c r="J209" s="106"/>
      <c r="K209" s="106"/>
      <c r="L209" s="87"/>
      <c r="M209" s="133"/>
      <c r="O209" s="134"/>
    </row>
    <row r="210" spans="2:15" s="24" customFormat="1" x14ac:dyDescent="0.2">
      <c r="B210" s="274"/>
      <c r="C210" s="275"/>
      <c r="E210" s="276"/>
      <c r="F210" s="103"/>
      <c r="J210" s="106"/>
      <c r="K210" s="106"/>
      <c r="L210" s="87"/>
      <c r="M210" s="133"/>
      <c r="O210" s="134"/>
    </row>
    <row r="211" spans="2:15" s="24" customFormat="1" x14ac:dyDescent="0.2">
      <c r="B211" s="274"/>
      <c r="C211" s="275"/>
      <c r="E211" s="276"/>
      <c r="F211" s="103"/>
      <c r="J211" s="106"/>
      <c r="K211" s="106"/>
      <c r="L211" s="87"/>
      <c r="M211" s="133"/>
      <c r="O211" s="134"/>
    </row>
    <row r="212" spans="2:15" s="24" customFormat="1" x14ac:dyDescent="0.2">
      <c r="B212" s="274"/>
      <c r="C212" s="275"/>
      <c r="E212" s="276"/>
      <c r="F212" s="103"/>
      <c r="J212" s="106"/>
      <c r="K212" s="106"/>
      <c r="L212" s="87"/>
      <c r="M212" s="133"/>
      <c r="O212" s="134"/>
    </row>
    <row r="213" spans="2:15" s="24" customFormat="1" x14ac:dyDescent="0.2">
      <c r="B213" s="274"/>
      <c r="C213" s="275"/>
      <c r="E213" s="276"/>
      <c r="F213" s="103"/>
      <c r="J213" s="106"/>
      <c r="K213" s="106"/>
      <c r="L213" s="87"/>
      <c r="M213" s="133"/>
      <c r="O213" s="134"/>
    </row>
    <row r="214" spans="2:15" s="24" customFormat="1" x14ac:dyDescent="0.2">
      <c r="B214" s="274"/>
      <c r="C214" s="275"/>
      <c r="E214" s="276"/>
      <c r="F214" s="103"/>
      <c r="J214" s="106"/>
      <c r="K214" s="106"/>
      <c r="L214" s="87"/>
      <c r="M214" s="133"/>
      <c r="O214" s="134"/>
    </row>
    <row r="215" spans="2:15" s="24" customFormat="1" x14ac:dyDescent="0.2">
      <c r="B215" s="274"/>
      <c r="C215" s="275"/>
      <c r="E215" s="276"/>
      <c r="F215" s="103"/>
      <c r="J215" s="106"/>
      <c r="K215" s="106"/>
      <c r="L215" s="87"/>
      <c r="M215" s="133"/>
      <c r="O215" s="134"/>
    </row>
    <row r="216" spans="2:15" s="24" customFormat="1" x14ac:dyDescent="0.2">
      <c r="B216" s="274"/>
      <c r="C216" s="275"/>
      <c r="E216" s="276"/>
      <c r="F216" s="103"/>
      <c r="J216" s="106"/>
      <c r="K216" s="106"/>
      <c r="L216" s="87"/>
      <c r="M216" s="133"/>
      <c r="O216" s="134"/>
    </row>
    <row r="217" spans="2:15" s="24" customFormat="1" x14ac:dyDescent="0.2">
      <c r="B217" s="274"/>
      <c r="C217" s="275"/>
      <c r="E217" s="276"/>
      <c r="F217" s="103"/>
      <c r="J217" s="106"/>
      <c r="K217" s="106"/>
      <c r="L217" s="87"/>
      <c r="M217" s="133"/>
      <c r="O217" s="134"/>
    </row>
    <row r="218" spans="2:15" s="24" customFormat="1" x14ac:dyDescent="0.2">
      <c r="B218" s="274"/>
      <c r="C218" s="275"/>
      <c r="E218" s="276"/>
      <c r="F218" s="103"/>
      <c r="J218" s="106"/>
      <c r="K218" s="106"/>
      <c r="L218" s="87"/>
      <c r="M218" s="133"/>
      <c r="O218" s="134"/>
    </row>
    <row r="219" spans="2:15" s="24" customFormat="1" x14ac:dyDescent="0.2">
      <c r="B219" s="274"/>
      <c r="C219" s="275"/>
      <c r="E219" s="276"/>
      <c r="F219" s="103"/>
      <c r="J219" s="106"/>
      <c r="K219" s="106"/>
      <c r="L219" s="87"/>
      <c r="M219" s="133"/>
      <c r="O219" s="134"/>
    </row>
    <row r="220" spans="2:15" s="24" customFormat="1" x14ac:dyDescent="0.2">
      <c r="B220" s="274"/>
      <c r="C220" s="275"/>
      <c r="E220" s="276"/>
      <c r="F220" s="103"/>
      <c r="J220" s="106"/>
      <c r="K220" s="106"/>
      <c r="L220" s="87"/>
      <c r="M220" s="133"/>
      <c r="O220" s="134"/>
    </row>
    <row r="221" spans="2:15" s="24" customFormat="1" x14ac:dyDescent="0.2">
      <c r="B221" s="274"/>
      <c r="C221" s="275"/>
      <c r="E221" s="276"/>
      <c r="F221" s="103"/>
      <c r="J221" s="106"/>
      <c r="K221" s="106"/>
      <c r="L221" s="87"/>
      <c r="M221" s="133"/>
      <c r="O221" s="134"/>
    </row>
    <row r="222" spans="2:15" s="24" customFormat="1" x14ac:dyDescent="0.2">
      <c r="B222" s="274"/>
      <c r="C222" s="275"/>
      <c r="E222" s="276"/>
      <c r="F222" s="103"/>
      <c r="J222" s="106"/>
      <c r="K222" s="106"/>
      <c r="L222" s="87"/>
      <c r="M222" s="133"/>
      <c r="O222" s="134"/>
    </row>
    <row r="223" spans="2:15" s="24" customFormat="1" x14ac:dyDescent="0.2">
      <c r="B223" s="274"/>
      <c r="C223" s="275"/>
      <c r="E223" s="276"/>
      <c r="F223" s="103"/>
      <c r="J223" s="106"/>
      <c r="K223" s="106"/>
      <c r="L223" s="87"/>
      <c r="M223" s="133"/>
      <c r="O223" s="134"/>
    </row>
    <row r="224" spans="2:15" s="24" customFormat="1" x14ac:dyDescent="0.2">
      <c r="B224" s="274"/>
      <c r="C224" s="275"/>
      <c r="E224" s="276"/>
      <c r="F224" s="103"/>
      <c r="J224" s="106"/>
      <c r="K224" s="106"/>
      <c r="L224" s="87"/>
      <c r="M224" s="133"/>
      <c r="O224" s="134"/>
    </row>
    <row r="225" spans="2:15" s="24" customFormat="1" x14ac:dyDescent="0.2">
      <c r="B225" s="274"/>
      <c r="C225" s="275"/>
      <c r="E225" s="276"/>
      <c r="F225" s="103"/>
      <c r="J225" s="106"/>
      <c r="K225" s="106"/>
      <c r="L225" s="87"/>
      <c r="M225" s="133"/>
      <c r="O225" s="134"/>
    </row>
    <row r="226" spans="2:15" s="24" customFormat="1" x14ac:dyDescent="0.2">
      <c r="B226" s="274"/>
      <c r="C226" s="275"/>
      <c r="E226" s="276"/>
      <c r="F226" s="103"/>
      <c r="J226" s="106"/>
      <c r="K226" s="106"/>
      <c r="L226" s="87"/>
      <c r="M226" s="133"/>
      <c r="O226" s="134"/>
    </row>
    <row r="227" spans="2:15" s="24" customFormat="1" x14ac:dyDescent="0.2">
      <c r="B227" s="274"/>
      <c r="C227" s="275"/>
      <c r="E227" s="276"/>
      <c r="F227" s="103"/>
      <c r="J227" s="106"/>
      <c r="K227" s="106"/>
      <c r="L227" s="87"/>
      <c r="M227" s="133"/>
      <c r="O227" s="134"/>
    </row>
    <row r="228" spans="2:15" s="24" customFormat="1" x14ac:dyDescent="0.2">
      <c r="B228" s="274"/>
      <c r="C228" s="275"/>
      <c r="E228" s="276"/>
      <c r="F228" s="103"/>
      <c r="J228" s="106"/>
      <c r="K228" s="106"/>
      <c r="L228" s="87"/>
      <c r="M228" s="133"/>
      <c r="O228" s="134"/>
    </row>
    <row r="229" spans="2:15" s="24" customFormat="1" x14ac:dyDescent="0.2">
      <c r="B229" s="274"/>
      <c r="C229" s="275"/>
      <c r="E229" s="276"/>
      <c r="F229" s="103"/>
      <c r="J229" s="106"/>
      <c r="K229" s="106"/>
      <c r="L229" s="87"/>
      <c r="M229" s="133"/>
      <c r="O229" s="134"/>
    </row>
    <row r="230" spans="2:15" s="24" customFormat="1" x14ac:dyDescent="0.2">
      <c r="B230" s="274"/>
      <c r="C230" s="275"/>
      <c r="E230" s="276"/>
      <c r="F230" s="103"/>
      <c r="J230" s="106"/>
      <c r="K230" s="106"/>
      <c r="L230" s="87"/>
      <c r="M230" s="133"/>
      <c r="O230" s="134"/>
    </row>
    <row r="231" spans="2:15" s="24" customFormat="1" x14ac:dyDescent="0.2">
      <c r="B231" s="274"/>
      <c r="C231" s="275"/>
      <c r="E231" s="276"/>
      <c r="F231" s="103"/>
      <c r="J231" s="106"/>
      <c r="K231" s="106"/>
      <c r="L231" s="87"/>
      <c r="M231" s="133"/>
      <c r="O231" s="134"/>
    </row>
    <row r="232" spans="2:15" s="24" customFormat="1" x14ac:dyDescent="0.2">
      <c r="B232" s="274"/>
      <c r="C232" s="275"/>
      <c r="E232" s="276"/>
      <c r="F232" s="103"/>
      <c r="J232" s="106"/>
      <c r="K232" s="106"/>
      <c r="L232" s="87"/>
      <c r="M232" s="133"/>
      <c r="O232" s="134"/>
    </row>
    <row r="233" spans="2:15" s="24" customFormat="1" x14ac:dyDescent="0.2">
      <c r="B233" s="274"/>
      <c r="C233" s="275"/>
      <c r="E233" s="276"/>
      <c r="F233" s="103"/>
      <c r="J233" s="106"/>
      <c r="K233" s="106"/>
      <c r="L233" s="87"/>
      <c r="M233" s="133"/>
      <c r="O233" s="134"/>
    </row>
    <row r="234" spans="2:15" s="24" customFormat="1" x14ac:dyDescent="0.2">
      <c r="B234" s="274"/>
      <c r="C234" s="275"/>
      <c r="E234" s="276"/>
      <c r="F234" s="103"/>
      <c r="J234" s="106"/>
      <c r="K234" s="106"/>
      <c r="L234" s="87"/>
      <c r="M234" s="133"/>
      <c r="O234" s="134"/>
    </row>
    <row r="235" spans="2:15" s="24" customFormat="1" x14ac:dyDescent="0.2">
      <c r="B235" s="274"/>
      <c r="C235" s="275"/>
      <c r="E235" s="276"/>
      <c r="F235" s="103"/>
      <c r="J235" s="106"/>
      <c r="K235" s="106"/>
      <c r="L235" s="87"/>
      <c r="M235" s="133"/>
      <c r="O235" s="134"/>
    </row>
    <row r="236" spans="2:15" s="24" customFormat="1" x14ac:dyDescent="0.2">
      <c r="B236" s="274"/>
      <c r="C236" s="275"/>
      <c r="E236" s="276"/>
      <c r="F236" s="103"/>
      <c r="J236" s="106"/>
      <c r="K236" s="106"/>
      <c r="L236" s="87"/>
      <c r="M236" s="133"/>
      <c r="O236" s="134"/>
    </row>
    <row r="237" spans="2:15" s="24" customFormat="1" x14ac:dyDescent="0.2">
      <c r="B237" s="274"/>
      <c r="C237" s="275"/>
      <c r="E237" s="276"/>
      <c r="F237" s="103"/>
      <c r="J237" s="106"/>
      <c r="K237" s="106"/>
      <c r="L237" s="87"/>
      <c r="M237" s="133"/>
      <c r="O237" s="134"/>
    </row>
    <row r="238" spans="2:15" s="24" customFormat="1" x14ac:dyDescent="0.2">
      <c r="B238" s="274"/>
      <c r="C238" s="275"/>
      <c r="E238" s="276"/>
      <c r="F238" s="103"/>
      <c r="J238" s="106"/>
      <c r="K238" s="106"/>
      <c r="L238" s="87"/>
      <c r="M238" s="133"/>
      <c r="O238" s="134"/>
    </row>
    <row r="239" spans="2:15" s="24" customFormat="1" x14ac:dyDescent="0.2">
      <c r="B239" s="274"/>
      <c r="C239" s="275"/>
      <c r="E239" s="276"/>
      <c r="F239" s="103"/>
      <c r="J239" s="106"/>
      <c r="K239" s="106"/>
      <c r="L239" s="87"/>
      <c r="M239" s="133"/>
      <c r="O239" s="134"/>
    </row>
    <row r="240" spans="2:15" s="24" customFormat="1" x14ac:dyDescent="0.2">
      <c r="B240" s="274"/>
      <c r="C240" s="275"/>
      <c r="E240" s="276"/>
      <c r="F240" s="103"/>
      <c r="J240" s="106"/>
      <c r="K240" s="106"/>
      <c r="L240" s="87"/>
      <c r="M240" s="133"/>
      <c r="O240" s="134"/>
    </row>
    <row r="241" spans="2:15" s="24" customFormat="1" x14ac:dyDescent="0.2">
      <c r="B241" s="274"/>
      <c r="C241" s="275"/>
      <c r="E241" s="276"/>
      <c r="F241" s="103"/>
      <c r="J241" s="106"/>
      <c r="K241" s="106"/>
      <c r="L241" s="87"/>
      <c r="M241" s="133"/>
      <c r="O241" s="134"/>
    </row>
    <row r="242" spans="2:15" s="24" customFormat="1" x14ac:dyDescent="0.2">
      <c r="B242" s="274"/>
      <c r="C242" s="275"/>
      <c r="E242" s="276"/>
      <c r="F242" s="103"/>
      <c r="J242" s="106"/>
      <c r="K242" s="106"/>
      <c r="L242" s="87"/>
      <c r="M242" s="133"/>
      <c r="O242" s="134"/>
    </row>
    <row r="243" spans="2:15" s="24" customFormat="1" x14ac:dyDescent="0.2">
      <c r="B243" s="274"/>
      <c r="C243" s="275"/>
      <c r="E243" s="276"/>
      <c r="F243" s="103"/>
      <c r="J243" s="106"/>
      <c r="K243" s="106"/>
      <c r="L243" s="87"/>
      <c r="M243" s="133"/>
      <c r="O243" s="134"/>
    </row>
    <row r="244" spans="2:15" s="24" customFormat="1" x14ac:dyDescent="0.2">
      <c r="B244" s="274"/>
      <c r="C244" s="275"/>
      <c r="E244" s="276"/>
      <c r="F244" s="103"/>
      <c r="J244" s="106"/>
      <c r="K244" s="106"/>
      <c r="L244" s="87"/>
      <c r="M244" s="133"/>
      <c r="O244" s="134"/>
    </row>
    <row r="245" spans="2:15" s="24" customFormat="1" x14ac:dyDescent="0.2">
      <c r="B245" s="274"/>
      <c r="C245" s="275"/>
      <c r="E245" s="276"/>
      <c r="F245" s="103"/>
      <c r="J245" s="106"/>
      <c r="K245" s="106"/>
      <c r="L245" s="87"/>
      <c r="M245" s="133"/>
      <c r="O245" s="134"/>
    </row>
    <row r="246" spans="2:15" s="24" customFormat="1" x14ac:dyDescent="0.2">
      <c r="B246" s="274"/>
      <c r="C246" s="275"/>
      <c r="E246" s="276"/>
      <c r="F246" s="103"/>
      <c r="J246" s="106"/>
      <c r="K246" s="106"/>
      <c r="L246" s="87"/>
      <c r="M246" s="133"/>
      <c r="O246" s="134"/>
    </row>
    <row r="247" spans="2:15" x14ac:dyDescent="0.2">
      <c r="C247" s="244"/>
      <c r="E247" s="82" t="s">
        <v>42</v>
      </c>
      <c r="L247" s="87"/>
    </row>
    <row r="248" spans="2:15" x14ac:dyDescent="0.2">
      <c r="C248" s="244"/>
      <c r="E248" s="82" t="s">
        <v>42</v>
      </c>
      <c r="L248" s="87"/>
    </row>
    <row r="249" spans="2:15" x14ac:dyDescent="0.2">
      <c r="C249" s="244"/>
      <c r="E249" s="82" t="s">
        <v>42</v>
      </c>
      <c r="L249" s="87"/>
    </row>
    <row r="250" spans="2:15" x14ac:dyDescent="0.2">
      <c r="C250" s="244"/>
      <c r="E250" s="82" t="s">
        <v>42</v>
      </c>
      <c r="L250" s="87"/>
    </row>
    <row r="251" spans="2:15" x14ac:dyDescent="0.2">
      <c r="C251" s="244"/>
      <c r="E251" s="82" t="s">
        <v>42</v>
      </c>
      <c r="L251" s="87"/>
    </row>
    <row r="252" spans="2:15" x14ac:dyDescent="0.2">
      <c r="C252" s="244"/>
      <c r="E252" s="82" t="s">
        <v>42</v>
      </c>
      <c r="L252" s="87"/>
    </row>
    <row r="253" spans="2:15" x14ac:dyDescent="0.2">
      <c r="C253" s="244"/>
      <c r="E253" s="82" t="s">
        <v>42</v>
      </c>
      <c r="L253" s="87"/>
    </row>
    <row r="254" spans="2:15" x14ac:dyDescent="0.2">
      <c r="C254" s="244"/>
      <c r="E254" s="82" t="s">
        <v>42</v>
      </c>
      <c r="L254" s="87"/>
    </row>
    <row r="255" spans="2:15" x14ac:dyDescent="0.2">
      <c r="C255" s="244"/>
      <c r="E255" s="82" t="s">
        <v>42</v>
      </c>
      <c r="L255" s="87"/>
    </row>
    <row r="256" spans="2:15"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C1071" s="244"/>
      <c r="E1071" s="82" t="s">
        <v>42</v>
      </c>
      <c r="L1071" s="87"/>
    </row>
    <row r="1072" spans="3:12" x14ac:dyDescent="0.2">
      <c r="C1072" s="244"/>
      <c r="E1072" s="82" t="s">
        <v>42</v>
      </c>
      <c r="L1072" s="87"/>
    </row>
    <row r="1073" spans="3:12" x14ac:dyDescent="0.2">
      <c r="C1073" s="244"/>
      <c r="E1073" s="82" t="s">
        <v>42</v>
      </c>
      <c r="L1073" s="87"/>
    </row>
    <row r="1074" spans="3:12" x14ac:dyDescent="0.2">
      <c r="C1074" s="244"/>
      <c r="E1074" s="82" t="s">
        <v>42</v>
      </c>
      <c r="L1074" s="87"/>
    </row>
    <row r="1075" spans="3:12" x14ac:dyDescent="0.2">
      <c r="C1075" s="244"/>
      <c r="E1075" s="82" t="s">
        <v>42</v>
      </c>
      <c r="L1075" s="87"/>
    </row>
    <row r="1076" spans="3:12" x14ac:dyDescent="0.2">
      <c r="C1076" s="244"/>
      <c r="E1076" s="82" t="s">
        <v>42</v>
      </c>
      <c r="L1076" s="87"/>
    </row>
    <row r="1077" spans="3:12" x14ac:dyDescent="0.2">
      <c r="C1077" s="244"/>
      <c r="E1077" s="82" t="s">
        <v>42</v>
      </c>
      <c r="L1077" s="87"/>
    </row>
    <row r="1078" spans="3:12" x14ac:dyDescent="0.2">
      <c r="C1078" s="244"/>
      <c r="E1078" s="82" t="s">
        <v>42</v>
      </c>
      <c r="L1078" s="87"/>
    </row>
    <row r="1079" spans="3:12" x14ac:dyDescent="0.2">
      <c r="C1079" s="244"/>
      <c r="E1079" s="82" t="s">
        <v>42</v>
      </c>
      <c r="L1079" s="87"/>
    </row>
    <row r="1080" spans="3:12" x14ac:dyDescent="0.2">
      <c r="C1080" s="244"/>
      <c r="E1080" s="82" t="s">
        <v>42</v>
      </c>
      <c r="L1080" s="87"/>
    </row>
    <row r="1081" spans="3:12" x14ac:dyDescent="0.2">
      <c r="C1081" s="244"/>
      <c r="E1081" s="82" t="s">
        <v>42</v>
      </c>
      <c r="L1081" s="87"/>
    </row>
    <row r="1082" spans="3:12" x14ac:dyDescent="0.2">
      <c r="C1082" s="244"/>
      <c r="E1082" s="82" t="s">
        <v>42</v>
      </c>
      <c r="L1082" s="87"/>
    </row>
    <row r="1083" spans="3:12" x14ac:dyDescent="0.2">
      <c r="C1083" s="244"/>
      <c r="E1083" s="82" t="s">
        <v>42</v>
      </c>
      <c r="L1083" s="87"/>
    </row>
    <row r="1084" spans="3:12" x14ac:dyDescent="0.2">
      <c r="C1084" s="244"/>
      <c r="E1084" s="82" t="s">
        <v>42</v>
      </c>
      <c r="L1084" s="87"/>
    </row>
    <row r="1085" spans="3:12" x14ac:dyDescent="0.2">
      <c r="C1085" s="244"/>
      <c r="E1085" s="82" t="s">
        <v>42</v>
      </c>
      <c r="L1085" s="87"/>
    </row>
    <row r="1086" spans="3:12" x14ac:dyDescent="0.2">
      <c r="C1086" s="244"/>
      <c r="E1086" s="82" t="s">
        <v>42</v>
      </c>
      <c r="L1086" s="87"/>
    </row>
    <row r="1087" spans="3:12" x14ac:dyDescent="0.2">
      <c r="C1087" s="244"/>
      <c r="E1087" s="82" t="s">
        <v>42</v>
      </c>
      <c r="L1087" s="87"/>
    </row>
    <row r="1088" spans="3:12" x14ac:dyDescent="0.2">
      <c r="C1088" s="244"/>
      <c r="E1088" s="82" t="s">
        <v>42</v>
      </c>
      <c r="L1088" s="87"/>
    </row>
    <row r="1089" spans="3:12" x14ac:dyDescent="0.2">
      <c r="C1089" s="244"/>
      <c r="E1089" s="82" t="s">
        <v>42</v>
      </c>
      <c r="L1089" s="87"/>
    </row>
    <row r="1090" spans="3:12" x14ac:dyDescent="0.2">
      <c r="C1090" s="244"/>
      <c r="E1090" s="82" t="s">
        <v>42</v>
      </c>
      <c r="L1090" s="87"/>
    </row>
    <row r="1091" spans="3:12" x14ac:dyDescent="0.2">
      <c r="C1091" s="244"/>
      <c r="E1091" s="82" t="s">
        <v>42</v>
      </c>
      <c r="L1091" s="87"/>
    </row>
    <row r="1092" spans="3:12" x14ac:dyDescent="0.2">
      <c r="C1092" s="244"/>
      <c r="E1092" s="82" t="s">
        <v>42</v>
      </c>
      <c r="L1092" s="87"/>
    </row>
    <row r="1093" spans="3:12" x14ac:dyDescent="0.2">
      <c r="C1093" s="244"/>
      <c r="E1093" s="82" t="s">
        <v>42</v>
      </c>
      <c r="L1093" s="87"/>
    </row>
    <row r="1094" spans="3:12" x14ac:dyDescent="0.2">
      <c r="C1094" s="244"/>
      <c r="E1094" s="82" t="s">
        <v>42</v>
      </c>
      <c r="L1094" s="87"/>
    </row>
    <row r="1095" spans="3:12" x14ac:dyDescent="0.2">
      <c r="C1095" s="244"/>
      <c r="E1095" s="82" t="s">
        <v>42</v>
      </c>
      <c r="L1095" s="87"/>
    </row>
    <row r="1096" spans="3:12" x14ac:dyDescent="0.2">
      <c r="C1096" s="244"/>
      <c r="E1096" s="82" t="s">
        <v>42</v>
      </c>
      <c r="L1096" s="87"/>
    </row>
    <row r="1097" spans="3:12" x14ac:dyDescent="0.2">
      <c r="C1097" s="244"/>
      <c r="E1097" s="82" t="s">
        <v>42</v>
      </c>
      <c r="L1097" s="87"/>
    </row>
    <row r="1098" spans="3:12" x14ac:dyDescent="0.2">
      <c r="C1098" s="244"/>
      <c r="E1098" s="82" t="s">
        <v>42</v>
      </c>
      <c r="L1098" s="87"/>
    </row>
    <row r="1099" spans="3:12" x14ac:dyDescent="0.2">
      <c r="C1099" s="244"/>
      <c r="E1099" s="82" t="s">
        <v>42</v>
      </c>
      <c r="L1099" s="87"/>
    </row>
    <row r="1100" spans="3:12" x14ac:dyDescent="0.2">
      <c r="C1100" s="244"/>
      <c r="E1100" s="82" t="s">
        <v>42</v>
      </c>
      <c r="L1100" s="87"/>
    </row>
    <row r="1101" spans="3:12" x14ac:dyDescent="0.2">
      <c r="C1101" s="244"/>
      <c r="E1101" s="82" t="s">
        <v>42</v>
      </c>
      <c r="L1101" s="87"/>
    </row>
    <row r="1102" spans="3:12" x14ac:dyDescent="0.2">
      <c r="C1102" s="244"/>
      <c r="E1102" s="82" t="s">
        <v>42</v>
      </c>
      <c r="L1102" s="87"/>
    </row>
    <row r="1103" spans="3:12" x14ac:dyDescent="0.2">
      <c r="C1103" s="244"/>
      <c r="E1103" s="82" t="s">
        <v>42</v>
      </c>
      <c r="L1103" s="87"/>
    </row>
    <row r="1104" spans="3:12" x14ac:dyDescent="0.2">
      <c r="C1104" s="244"/>
      <c r="E1104" s="82" t="s">
        <v>42</v>
      </c>
      <c r="L1104" s="87"/>
    </row>
    <row r="1105" spans="3:12" x14ac:dyDescent="0.2">
      <c r="C1105" s="244"/>
      <c r="E1105" s="82" t="s">
        <v>42</v>
      </c>
      <c r="L1105" s="87"/>
    </row>
    <row r="1106" spans="3:12" x14ac:dyDescent="0.2">
      <c r="C1106" s="244"/>
      <c r="E1106" s="82" t="s">
        <v>42</v>
      </c>
      <c r="L1106" s="87"/>
    </row>
    <row r="1107" spans="3:12" x14ac:dyDescent="0.2">
      <c r="C1107" s="244"/>
      <c r="E1107" s="82" t="s">
        <v>42</v>
      </c>
      <c r="L1107" s="87"/>
    </row>
    <row r="1108" spans="3:12" x14ac:dyDescent="0.2">
      <c r="C1108" s="244"/>
      <c r="E1108" s="82" t="s">
        <v>42</v>
      </c>
      <c r="L1108" s="87"/>
    </row>
    <row r="1109" spans="3:12" x14ac:dyDescent="0.2">
      <c r="C1109" s="244"/>
      <c r="E1109" s="82" t="s">
        <v>42</v>
      </c>
      <c r="L1109" s="87"/>
    </row>
    <row r="1110" spans="3:12" x14ac:dyDescent="0.2">
      <c r="C1110" s="244"/>
      <c r="E1110" s="82" t="s">
        <v>42</v>
      </c>
      <c r="L1110" s="87"/>
    </row>
    <row r="1111" spans="3:12" x14ac:dyDescent="0.2">
      <c r="C1111" s="244"/>
      <c r="E1111" s="82" t="s">
        <v>42</v>
      </c>
      <c r="L1111" s="87"/>
    </row>
    <row r="1112" spans="3:12" x14ac:dyDescent="0.2">
      <c r="C1112" s="244"/>
      <c r="E1112" s="82" t="s">
        <v>42</v>
      </c>
      <c r="L1112" s="87"/>
    </row>
    <row r="1113" spans="3:12" x14ac:dyDescent="0.2">
      <c r="C1113" s="244"/>
      <c r="E1113" s="82" t="s">
        <v>42</v>
      </c>
      <c r="L1113" s="87"/>
    </row>
    <row r="1114" spans="3:12" x14ac:dyDescent="0.2">
      <c r="C1114" s="244"/>
      <c r="E1114" s="82" t="s">
        <v>42</v>
      </c>
      <c r="L1114" s="87"/>
    </row>
    <row r="1115" spans="3:12" x14ac:dyDescent="0.2">
      <c r="C1115" s="244"/>
      <c r="E1115" s="82" t="s">
        <v>42</v>
      </c>
      <c r="L1115" s="87"/>
    </row>
    <row r="1116" spans="3:12" x14ac:dyDescent="0.2">
      <c r="C1116" s="244"/>
      <c r="E1116" s="82" t="s">
        <v>42</v>
      </c>
      <c r="L1116" s="87"/>
    </row>
    <row r="1117" spans="3:12" x14ac:dyDescent="0.2">
      <c r="C1117" s="244"/>
      <c r="E1117" s="82" t="s">
        <v>42</v>
      </c>
      <c r="L1117" s="87"/>
    </row>
    <row r="1118" spans="3:12" x14ac:dyDescent="0.2">
      <c r="C1118" s="244"/>
      <c r="E1118" s="82" t="s">
        <v>42</v>
      </c>
      <c r="L1118" s="87"/>
    </row>
    <row r="1119" spans="3:12" x14ac:dyDescent="0.2">
      <c r="C1119" s="244"/>
      <c r="E1119" s="82" t="s">
        <v>42</v>
      </c>
      <c r="L1119" s="87"/>
    </row>
    <row r="1120" spans="3:12" x14ac:dyDescent="0.2">
      <c r="C1120" s="244"/>
      <c r="E1120" s="82" t="s">
        <v>42</v>
      </c>
      <c r="L1120" s="87"/>
    </row>
    <row r="1121" spans="3:12" x14ac:dyDescent="0.2">
      <c r="C1121" s="244"/>
      <c r="E1121" s="82" t="s">
        <v>42</v>
      </c>
      <c r="L1121" s="87"/>
    </row>
    <row r="1122" spans="3:12" x14ac:dyDescent="0.2">
      <c r="C1122" s="244"/>
      <c r="E1122" s="82" t="s">
        <v>42</v>
      </c>
      <c r="L1122" s="87"/>
    </row>
    <row r="1123" spans="3:12" x14ac:dyDescent="0.2">
      <c r="C1123" s="244"/>
      <c r="E1123" s="82" t="s">
        <v>42</v>
      </c>
      <c r="L1123" s="87"/>
    </row>
    <row r="1124" spans="3:12" x14ac:dyDescent="0.2">
      <c r="C1124" s="244"/>
      <c r="E1124" s="82" t="s">
        <v>42</v>
      </c>
      <c r="L1124" s="87"/>
    </row>
    <row r="1125" spans="3:12" x14ac:dyDescent="0.2">
      <c r="C1125" s="244"/>
      <c r="E1125" s="82" t="s">
        <v>42</v>
      </c>
      <c r="L1125" s="87"/>
    </row>
    <row r="1126" spans="3:12" x14ac:dyDescent="0.2">
      <c r="C1126" s="244"/>
      <c r="E1126" s="82" t="s">
        <v>42</v>
      </c>
      <c r="L1126" s="87"/>
    </row>
    <row r="1127" spans="3:12" x14ac:dyDescent="0.2">
      <c r="C1127" s="244"/>
      <c r="E1127" s="82" t="s">
        <v>42</v>
      </c>
      <c r="L1127" s="87"/>
    </row>
    <row r="1128" spans="3:12" x14ac:dyDescent="0.2">
      <c r="C1128" s="244"/>
      <c r="E1128" s="82" t="s">
        <v>42</v>
      </c>
      <c r="L1128" s="87"/>
    </row>
    <row r="1129" spans="3:12" x14ac:dyDescent="0.2">
      <c r="C1129" s="244"/>
      <c r="E1129" s="82" t="s">
        <v>42</v>
      </c>
      <c r="L1129" s="87"/>
    </row>
    <row r="1130" spans="3:12" x14ac:dyDescent="0.2">
      <c r="C1130" s="244"/>
      <c r="E1130" s="82" t="s">
        <v>42</v>
      </c>
      <c r="L1130" s="87"/>
    </row>
    <row r="1131" spans="3:12" x14ac:dyDescent="0.2">
      <c r="C1131" s="244"/>
      <c r="E1131" s="82" t="s">
        <v>42</v>
      </c>
      <c r="L1131" s="87"/>
    </row>
    <row r="1132" spans="3:12" x14ac:dyDescent="0.2">
      <c r="C1132" s="244"/>
      <c r="E1132" s="82" t="s">
        <v>42</v>
      </c>
      <c r="L1132" s="87"/>
    </row>
    <row r="1133" spans="3:12" x14ac:dyDescent="0.2">
      <c r="C1133" s="244"/>
      <c r="E1133" s="82" t="s">
        <v>42</v>
      </c>
      <c r="L1133" s="87"/>
    </row>
    <row r="1134" spans="3:12" x14ac:dyDescent="0.2">
      <c r="C1134" s="244"/>
      <c r="E1134" s="82" t="s">
        <v>42</v>
      </c>
      <c r="L1134" s="87"/>
    </row>
    <row r="1135" spans="3:12" x14ac:dyDescent="0.2">
      <c r="C1135" s="244"/>
      <c r="E1135" s="82" t="s">
        <v>42</v>
      </c>
      <c r="L1135" s="87"/>
    </row>
    <row r="1136" spans="3:12" x14ac:dyDescent="0.2">
      <c r="C1136" s="244"/>
      <c r="E1136" s="82" t="s">
        <v>42</v>
      </c>
      <c r="L1136" s="87"/>
    </row>
    <row r="1137" spans="3:12" x14ac:dyDescent="0.2">
      <c r="C1137" s="244"/>
      <c r="E1137" s="82" t="s">
        <v>42</v>
      </c>
      <c r="L1137" s="87"/>
    </row>
    <row r="1138" spans="3:12" x14ac:dyDescent="0.2">
      <c r="C1138" s="244"/>
      <c r="E1138" s="82" t="s">
        <v>42</v>
      </c>
      <c r="L1138" s="87"/>
    </row>
    <row r="1139" spans="3:12" x14ac:dyDescent="0.2">
      <c r="C1139" s="244"/>
      <c r="E1139" s="82" t="s">
        <v>42</v>
      </c>
      <c r="L1139" s="87"/>
    </row>
    <row r="1140" spans="3:12" x14ac:dyDescent="0.2">
      <c r="C1140" s="244"/>
      <c r="E1140" s="82" t="s">
        <v>42</v>
      </c>
      <c r="L1140" s="87"/>
    </row>
    <row r="1141" spans="3:12" x14ac:dyDescent="0.2">
      <c r="C1141" s="244"/>
      <c r="E1141" s="82" t="s">
        <v>42</v>
      </c>
      <c r="L1141" s="87"/>
    </row>
    <row r="1142" spans="3:12" x14ac:dyDescent="0.2">
      <c r="C1142" s="244"/>
      <c r="E1142" s="82" t="s">
        <v>42</v>
      </c>
      <c r="L1142" s="87"/>
    </row>
    <row r="1143" spans="3:12" x14ac:dyDescent="0.2">
      <c r="C1143" s="244"/>
      <c r="E1143" s="82" t="s">
        <v>42</v>
      </c>
      <c r="L1143" s="87"/>
    </row>
    <row r="1144" spans="3:12" x14ac:dyDescent="0.2">
      <c r="C1144" s="244"/>
      <c r="E1144" s="82" t="s">
        <v>42</v>
      </c>
      <c r="L1144" s="87"/>
    </row>
    <row r="1145" spans="3:12" x14ac:dyDescent="0.2">
      <c r="C1145" s="244"/>
      <c r="E1145" s="82" t="s">
        <v>42</v>
      </c>
      <c r="L1145" s="87"/>
    </row>
    <row r="1146" spans="3:12" x14ac:dyDescent="0.2">
      <c r="C1146" s="244"/>
      <c r="E1146" s="82" t="s">
        <v>42</v>
      </c>
      <c r="L1146" s="87"/>
    </row>
    <row r="1147" spans="3:12" x14ac:dyDescent="0.2">
      <c r="E1147" s="82" t="s">
        <v>42</v>
      </c>
      <c r="L1147" s="87"/>
    </row>
    <row r="1148" spans="3:12" x14ac:dyDescent="0.2">
      <c r="E1148" s="82" t="s">
        <v>42</v>
      </c>
      <c r="L1148" s="87"/>
    </row>
    <row r="1149" spans="3:12" x14ac:dyDescent="0.2">
      <c r="E1149" s="82" t="s">
        <v>42</v>
      </c>
      <c r="L1149" s="87"/>
    </row>
    <row r="1150" spans="3:12" x14ac:dyDescent="0.2">
      <c r="E1150" s="82" t="s">
        <v>42</v>
      </c>
      <c r="L1150" s="87"/>
    </row>
    <row r="1151" spans="3:12" x14ac:dyDescent="0.2">
      <c r="E1151" s="82" t="s">
        <v>42</v>
      </c>
      <c r="L1151" s="87"/>
    </row>
    <row r="1152" spans="3:12" x14ac:dyDescent="0.2">
      <c r="E1152" s="82" t="s">
        <v>42</v>
      </c>
      <c r="L1152" s="87"/>
    </row>
    <row r="1153" spans="5:12" x14ac:dyDescent="0.2">
      <c r="E1153" s="82" t="s">
        <v>42</v>
      </c>
      <c r="L1153" s="87"/>
    </row>
    <row r="1154" spans="5:12" x14ac:dyDescent="0.2">
      <c r="E1154" s="82" t="s">
        <v>42</v>
      </c>
      <c r="L1154" s="87"/>
    </row>
    <row r="1155" spans="5:12" x14ac:dyDescent="0.2">
      <c r="E1155" s="82" t="s">
        <v>42</v>
      </c>
      <c r="L1155" s="87"/>
    </row>
    <row r="1156" spans="5:12" x14ac:dyDescent="0.2">
      <c r="E1156" s="82" t="s">
        <v>42</v>
      </c>
      <c r="L1156" s="87"/>
    </row>
    <row r="1157" spans="5:12" x14ac:dyDescent="0.2">
      <c r="E1157" s="82" t="s">
        <v>42</v>
      </c>
      <c r="L1157" s="87"/>
    </row>
    <row r="1158" spans="5:12" x14ac:dyDescent="0.2">
      <c r="E1158" s="82" t="s">
        <v>42</v>
      </c>
      <c r="L1158" s="87"/>
    </row>
    <row r="1159" spans="5:12" x14ac:dyDescent="0.2">
      <c r="E1159" s="82" t="s">
        <v>42</v>
      </c>
      <c r="L1159" s="87"/>
    </row>
    <row r="1160" spans="5:12" x14ac:dyDescent="0.2">
      <c r="E1160" s="82" t="s">
        <v>42</v>
      </c>
      <c r="L1160" s="87"/>
    </row>
    <row r="1161" spans="5:12" x14ac:dyDescent="0.2">
      <c r="E1161" s="82" t="s">
        <v>42</v>
      </c>
      <c r="L1161" s="87"/>
    </row>
    <row r="1162" spans="5:12" x14ac:dyDescent="0.2">
      <c r="E1162" s="82" t="s">
        <v>42</v>
      </c>
      <c r="L1162" s="87"/>
    </row>
    <row r="1163" spans="5:12" x14ac:dyDescent="0.2">
      <c r="E1163" s="82" t="s">
        <v>42</v>
      </c>
      <c r="L1163" s="87"/>
    </row>
    <row r="1164" spans="5:12" x14ac:dyDescent="0.2">
      <c r="E1164" s="82" t="s">
        <v>42</v>
      </c>
      <c r="L1164" s="87"/>
    </row>
    <row r="1165" spans="5:12" x14ac:dyDescent="0.2">
      <c r="E1165" s="82" t="s">
        <v>42</v>
      </c>
      <c r="L1165" s="87"/>
    </row>
    <row r="1166" spans="5:12" x14ac:dyDescent="0.2">
      <c r="E1166" s="82" t="s">
        <v>42</v>
      </c>
      <c r="L1166" s="87"/>
    </row>
    <row r="1167" spans="5:12" x14ac:dyDescent="0.2">
      <c r="E1167" s="82" t="s">
        <v>42</v>
      </c>
      <c r="L1167" s="87"/>
    </row>
    <row r="1168" spans="5:12" x14ac:dyDescent="0.2">
      <c r="E1168" s="82" t="s">
        <v>42</v>
      </c>
      <c r="L1168" s="87"/>
    </row>
    <row r="1169" spans="5:12" x14ac:dyDescent="0.2">
      <c r="E1169" s="82" t="s">
        <v>42</v>
      </c>
      <c r="L1169" s="87"/>
    </row>
    <row r="1170" spans="5:12" x14ac:dyDescent="0.2">
      <c r="E1170" s="82" t="s">
        <v>42</v>
      </c>
      <c r="L1170" s="87"/>
    </row>
    <row r="1171" spans="5:12" x14ac:dyDescent="0.2">
      <c r="E1171" s="82" t="s">
        <v>42</v>
      </c>
      <c r="L1171" s="87"/>
    </row>
    <row r="1172" spans="5:12" x14ac:dyDescent="0.2">
      <c r="E1172" s="82" t="s">
        <v>42</v>
      </c>
      <c r="L1172" s="87"/>
    </row>
  </sheetData>
  <sheetProtection formatCells="0" formatColumns="0" formatRows="0" insertRows="0" deleteRows="0" selectLockedCells="1" autoFilter="0"/>
  <protectedRanges>
    <protectedRange sqref="A10:D10 F10:K10 B60:I102 A60:A121 A11:K14 A15:I59 K15:K121 J15:J122 A122:K397"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104:I121" name="Oblast3_3"/>
    <protectedRange sqref="B103:I103" name="Oblast3_4"/>
  </protectedRanges>
  <autoFilter ref="A10:Z1172"/>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6"/>
      <c r="V1" s="336"/>
      <c r="W1" s="336"/>
      <c r="X1" s="336"/>
      <c r="Y1" s="336"/>
      <c r="Z1" s="336"/>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žst. Žatec, železniční svršek a spodek</v>
      </c>
      <c r="D4" s="136" t="s">
        <v>45</v>
      </c>
      <c r="E4" s="137" t="str">
        <f>'formulář 5 -pol.rozp'!$J$4</f>
        <v>SO 01-11-01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42227</v>
      </c>
      <c r="D5" s="136" t="s">
        <v>47</v>
      </c>
      <c r="E5" s="70">
        <f>'formulář 5 -pol.rozp'!$E$4</f>
        <v>0</v>
      </c>
      <c r="H5" s="337"/>
      <c r="I5" s="338"/>
      <c r="J5" s="339"/>
      <c r="K5" s="339"/>
      <c r="L5" s="52"/>
      <c r="M5" s="340"/>
      <c r="N5" s="340"/>
      <c r="O5" s="340"/>
      <c r="Q5" s="61"/>
    </row>
    <row r="6" spans="1:29" ht="14.45" customHeight="1" x14ac:dyDescent="0.2">
      <c r="A6" s="146" t="s">
        <v>11</v>
      </c>
      <c r="B6" s="147"/>
      <c r="C6" s="148"/>
      <c r="D6" s="149"/>
      <c r="E6" s="150"/>
      <c r="F6" s="151"/>
      <c r="G6" s="152"/>
      <c r="H6" s="153"/>
      <c r="I6" s="144"/>
      <c r="J6" s="154"/>
      <c r="K6" s="154"/>
      <c r="L6" s="155"/>
      <c r="M6" s="341"/>
      <c r="N6" s="341"/>
      <c r="O6" s="343"/>
      <c r="P6" s="343"/>
      <c r="Q6" s="61"/>
      <c r="R6" s="62"/>
    </row>
    <row r="7" spans="1:29" x14ac:dyDescent="0.2">
      <c r="A7" s="156" t="s">
        <v>13</v>
      </c>
      <c r="B7" s="157" t="s">
        <v>14</v>
      </c>
      <c r="C7" s="158" t="s">
        <v>22</v>
      </c>
      <c r="D7" s="159" t="s">
        <v>15</v>
      </c>
      <c r="E7" s="160"/>
      <c r="F7" s="161"/>
      <c r="G7" s="145"/>
      <c r="H7" s="145" t="s">
        <v>48</v>
      </c>
      <c r="I7" s="144"/>
      <c r="J7" s="154"/>
      <c r="K7" s="154"/>
      <c r="L7" s="162"/>
      <c r="M7" s="342"/>
      <c r="N7" s="342"/>
      <c r="O7" s="344"/>
      <c r="P7" s="345"/>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42"/>
      <c r="N8" s="342"/>
      <c r="O8" s="344"/>
      <c r="P8" s="345"/>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15149.72</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ht="24" x14ac:dyDescent="0.2">
      <c r="A18" s="196"/>
      <c r="B18" s="196"/>
      <c r="C18" s="197" t="str">
        <f ca="1">IF(ISNUMBER(E17)=TRUE,INDIRECT(ADDRESS($F17,16,4,1,$F$3)),"")</f>
        <v>Odpad ze štěrkového lože. Viz tabulky demontáží kolejí a výhybek + odpad ze strojního čištění    15531,2734*0,5*1,85+1411,3372*0,3*1,85=15149,7200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1319.1478</v>
      </c>
      <c r="F19" s="207">
        <f>F17+1</f>
        <v>15</v>
      </c>
      <c r="G19" s="208" t="str">
        <f ca="1">IF(A19="","",IF(A19="S","",IF(A19=0,"","tisk")))</f>
        <v>tisk</v>
      </c>
      <c r="H19" s="193">
        <f ca="1">1000*ROUND(E19,3)-1000*E19</f>
        <v>0.19999999995343387</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2957,2 m rozdělení "d", hmotnost pražce á 272kg. 2957,2*1,64*0,272=1319,1478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1.3680000000000001</v>
      </c>
      <c r="F21" s="207">
        <f>F19+1</f>
        <v>16</v>
      </c>
      <c r="G21" s="208" t="str">
        <f ca="1">IF(A21="","",IF(A21="S","",IF(A21=0,"","tisk")))</f>
        <v>tisk</v>
      </c>
      <c r="H21" s="193">
        <f ca="1">1000*ROUND(E21,3)-1000*E21</f>
        <v>0</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36" x14ac:dyDescent="0.2">
      <c r="A22" s="196"/>
      <c r="B22" s="196"/>
      <c r="C22" s="197" t="str">
        <f ca="1">IF(ISNUMBER(E21)=TRUE,INDIRECT(ADDRESS($F21,16,4,1,$F$3)),"")</f>
        <v>(Délka demontované koleje na betonových pražcích + Délka demontované kolejí na dřevěných pražcích )x rozdělení x 2 x hmotnost PE podložky + hmotnost PE podložek z demontovaných výhybek. (2957,2+992,3)*1,64*2*0,00009+0,20214=1,3680</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2.4777</v>
      </c>
      <c r="F23" s="207">
        <f>F21+1</f>
        <v>17</v>
      </c>
      <c r="G23" s="208" t="str">
        <f ca="1">IF(A23="","",IF(A23="S","",IF(A23=0,"","tisk")))</f>
        <v>tisk</v>
      </c>
      <c r="H23" s="193">
        <f ca="1">1000*ROUND(E23,3)-1000*E23</f>
        <v>0.3000000000001819</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36" x14ac:dyDescent="0.2">
      <c r="A24" s="196"/>
      <c r="B24" s="196"/>
      <c r="C24" s="197" t="str">
        <f ca="1">IF(ISNUMBER(E23)=TRUE,INDIRECT(ADDRESS($F23,16,4,1,$F$3)),"")</f>
        <v>(Délka demontované koleje na betonových pražcích + Délka demontované kolejí na dřevěných pražcích )x rozdělení x 2 x hmotnost pryžové podložky + hmotnost PE podložek z demontovaných výhybek. (2957,2+992,3)*1,64*2*0,000163+0,366098=2,4777</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309.23719999999997</v>
      </c>
      <c r="F25" s="207">
        <f>F23+1</f>
        <v>18</v>
      </c>
      <c r="G25" s="208" t="str">
        <f ca="1">IF(A25="","",IF(A25="S","",IF(A25=0,"","tisk")))</f>
        <v>tisk</v>
      </c>
      <c r="H25" s="193">
        <f ca="1">1000*ROUND(E25,3)-1000*E25</f>
        <v>-0.19999999995343387</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992,3*1,64*0,1+146,5=309,2372</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10.061999999999999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18*0,056+2*0,397+8*0,157+103*0,068=10,0620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512550</v>
      </c>
      <c r="C29" s="204" t="str">
        <f ca="1">INDIRECT(ADDRESS($F29,3,4,1,$F$3))</f>
        <v>KOLEJOVÉ LOŽE - ZŘÍZENÍ Z KAMENIVA HRUBÉHO DRCENÉHO (ŠTĚRK)</v>
      </c>
      <c r="D29" s="205" t="str">
        <f ca="1">INDIRECT(ADDRESS($F29,4,4,1,$F$3))</f>
        <v>m3</v>
      </c>
      <c r="E29" s="206">
        <f ca="1">INDIRECT(ADDRESS($F29,5,4,1,$F$3))</f>
        <v>2290.2148000000002</v>
      </c>
      <c r="F29" s="207">
        <f>F27+1</f>
        <v>20</v>
      </c>
      <c r="G29" s="208" t="str">
        <f ca="1">IF(A29="","",IF(A29="S","",IF(A29=0,"","tisk")))</f>
        <v>tisk</v>
      </c>
      <c r="H29" s="193">
        <f ca="1">1000*ROUND(E29,3)-1000*E29</f>
        <v>0.19999999972060323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ht="36" x14ac:dyDescent="0.2">
      <c r="A30" s="196"/>
      <c r="B30" s="196"/>
      <c r="C30" s="197" t="str">
        <f ca="1">IF(ISNUMBER(E29)=TRUE,INDIRECT(ADDRESS($F29,16,4,1,$F$3)),"")</f>
        <v>Kolej na betonových pražcích x profil zapuštěného kolejového lože + kolej na dřevěných pražcích x profil zapuštěného štěrkového lože + objem štěrkového lože ve výhybkách- recyklát  2026*3,537+403*3,0965+1642-7765,6367=2290,2148</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514000</v>
      </c>
      <c r="C31" s="204" t="str">
        <f ca="1">INDIRECT(ADDRESS($F31,3,4,1,$F$3))</f>
        <v>KOLEJOVÉ LOŽE - PROČIŠTĚNÍ</v>
      </c>
      <c r="D31" s="205" t="str">
        <f ca="1">INDIRECT(ADDRESS($F31,4,4,1,$F$3))</f>
        <v>m3</v>
      </c>
      <c r="E31" s="206">
        <f ca="1">INDIRECT(ADDRESS($F31,5,4,1,$F$3))</f>
        <v>1411.3371999999999</v>
      </c>
      <c r="F31" s="207">
        <f>F29+1</f>
        <v>21</v>
      </c>
      <c r="G31" s="208" t="str">
        <f ca="1">IF(A31="","",IF(A31="S","",IF(A31=0,"","tisk")))</f>
        <v>tisk</v>
      </c>
      <c r="H31" s="193">
        <f ca="1">1000*ROUND(E31,3)-1000*E31</f>
        <v>-0.19999999995343387</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ht="24" x14ac:dyDescent="0.2">
      <c r="A32" s="196"/>
      <c r="B32" s="196"/>
      <c r="C32" s="197" t="str">
        <f ca="1">IF(ISNUMBER(E31)=TRUE,INDIRECT(ADDRESS($F31,16,4,1,$F$3)),"")</f>
        <v>Kolej číslo 1 výhybka 6 - 14 230,202m, Kolej číslo 2 za výhybka 7 - 18; 304,193m. (230,202+304,193)*2,641=1411,3372</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x14ac:dyDescent="0.2">
      <c r="A33" s="203">
        <f ca="1">INDIRECT(ADDRESS($F33,1,4,1,$F$3))</f>
        <v>11</v>
      </c>
      <c r="B33" s="203">
        <f ca="1">INDIRECT(ADDRESS($F33,2,4,1,$F$3))</f>
        <v>125738</v>
      </c>
      <c r="C33" s="204" t="str">
        <f ca="1">INDIRECT(ADDRESS($F33,3,4,1,$F$3))</f>
        <v>Odkopávky a prokopávky zemníků a skládek, tř. horniny I, Dle ČSN 736133, odvoz do 20 km</v>
      </c>
      <c r="D33" s="205" t="str">
        <f ca="1">INDIRECT(ADDRESS($F33,4,4,1,$F$3))</f>
        <v>M3</v>
      </c>
      <c r="E33" s="206">
        <f ca="1">INDIRECT(ADDRESS($F33,5,4,1,$F$3))</f>
        <v>423.40120000000002</v>
      </c>
      <c r="F33" s="207">
        <f>F31+1</f>
        <v>22</v>
      </c>
      <c r="G33" s="208" t="str">
        <f ca="1">IF(A33="","",IF(A33="S","",IF(A33=0,"","tisk")))</f>
        <v>tisk</v>
      </c>
      <c r="H33" s="193">
        <f ca="1">1000*ROUND(E33,3)-1000*E33</f>
        <v>-0.20000000001164153</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Naložení a odvoz odpadu ze strojního čištění štěrkového lože 1411,3372*0,3=423,4012</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ht="25.5" x14ac:dyDescent="0.2">
      <c r="A35" s="203">
        <f ca="1">INDIRECT(ADDRESS($F35,1,4,1,$F$3))</f>
        <v>12</v>
      </c>
      <c r="B35" s="203">
        <f ca="1">INDIRECT(ADDRESS($F35,2,4,1,$F$3))</f>
        <v>125739</v>
      </c>
      <c r="C35" s="204" t="str">
        <f ca="1">INDIRECT(ADDRESS($F35,3,4,1,$F$3))</f>
        <v>Odkopávky a prokopávky zemníků a skládek, tř. horniny I, Dle ČSN 736133, příplatek za další 1km</v>
      </c>
      <c r="D35" s="205" t="str">
        <f ca="1">INDIRECT(ADDRESS($F35,4,4,1,$F$3))</f>
        <v>M3</v>
      </c>
      <c r="E35" s="206">
        <f ca="1">INDIRECT(ADDRESS($F35,5,4,1,$F$3))</f>
        <v>4234.0119999999997</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x14ac:dyDescent="0.2">
      <c r="A36" s="196"/>
      <c r="B36" s="196"/>
      <c r="C36" s="197" t="str">
        <f ca="1">IF(ISNUMBER(E35)=TRUE,INDIRECT(ADDRESS($F35,16,4,1,$F$3)),"")</f>
        <v>Celkem 30km. 30 - 20 x m3. 10*423,4012=4234,0120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x14ac:dyDescent="0.2">
      <c r="A37" s="203">
        <f ca="1">INDIRECT(ADDRESS($F37,1,4,1,$F$3))</f>
        <v>13</v>
      </c>
      <c r="B37" s="203">
        <f ca="1">INDIRECT(ADDRESS($F37,2,4,1,$F$3))</f>
        <v>513550</v>
      </c>
      <c r="C37" s="204" t="str">
        <f ca="1">INDIRECT(ADDRESS($F37,3,4,1,$F$3))</f>
        <v>KOLEJOVÉ LOŽE - DOPLNĚNÍ Z KAMENIVA HRUBÉHO DRCENÉHO (ŠTĚRK)</v>
      </c>
      <c r="D37" s="205" t="str">
        <f ca="1">INDIRECT(ADDRESS($F37,4,4,1,$F$3))</f>
        <v>m3</v>
      </c>
      <c r="E37" s="206">
        <f ca="1">INDIRECT(ADDRESS($F37,5,4,1,$F$3))</f>
        <v>845.92250000000001</v>
      </c>
      <c r="F37" s="207">
        <f>F35+1</f>
        <v>24</v>
      </c>
      <c r="G37" s="208" t="str">
        <f ca="1">IF(A37="","",IF(A37="S","",IF(A37=0,"","tisk")))</f>
        <v>tisk</v>
      </c>
      <c r="H37" s="193">
        <f ca="1">1000*ROUND(E37,3)-1000*E37</f>
        <v>0.5</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ht="48" x14ac:dyDescent="0.2">
      <c r="A38" s="196"/>
      <c r="B38" s="196"/>
      <c r="C38" s="197" t="str">
        <f ca="1">IF(ISNUMBER(E37)=TRUE,INDIRECT(ADDRESS($F37,16,4,1,$F$3)),"")</f>
        <v>Doplnění štěrku po čištění štěrkového lože 30% + doplnění štěrku při propracování koleje po strojním čištění 0,054m3/m + doplnění štěrku do nově zřizovaných výhybek a kolejí a směrových úprav při propracování A  při směrových a výškových úpravách,   1411,3372*0,3+534,395*0,054+(4975,5+1152,14+355,644+678,15)*0,05497=845,9225</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ht="25.5" x14ac:dyDescent="0.2">
      <c r="A39" s="203">
        <f ca="1">INDIRECT(ADDRESS($F39,1,4,1,$F$3))</f>
        <v>14</v>
      </c>
      <c r="B39" s="203">
        <f ca="1">INDIRECT(ADDRESS($F39,2,4,1,$F$3))</f>
        <v>524352</v>
      </c>
      <c r="C39" s="204" t="str">
        <f ca="1">INDIRECT(ADDRESS($F39,3,4,1,$F$3))</f>
        <v>KOLEJ 60 E2 DLOUHÉ PASY, ROZD. "U", BEZSTYKOVÁ, PR. BET. BEZPODKLADNICOVÝ, UP. PRUŽNÉ</v>
      </c>
      <c r="D39" s="205" t="str">
        <f ca="1">INDIRECT(ADDRESS($F39,4,4,1,$F$3))</f>
        <v>M</v>
      </c>
      <c r="E39" s="206">
        <f ca="1">INDIRECT(ADDRESS($F39,5,4,1,$F$3))</f>
        <v>901.2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Podle tabulky montáží kolejí     1047,51-146,31=901,2000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ht="25.5" x14ac:dyDescent="0.2">
      <c r="A41" s="203">
        <f ca="1">INDIRECT(ADDRESS($F41,1,4,1,$F$3))</f>
        <v>15</v>
      </c>
      <c r="B41" s="203">
        <f ca="1">INDIRECT(ADDRESS($F41,2,4,1,$F$3))</f>
        <v>527352</v>
      </c>
      <c r="C41" s="204" t="str">
        <f ca="1">INDIRECT(ADDRESS($F41,3,4,1,$F$3))</f>
        <v>KOLEJ 60 E2 DLOUHÉ PASY TEPELNĚ OPRACOVANÉ, ROZD. "U", BEZSTYKOVÁ, PR. BET. BEZPODKLADNICOVÝ, UP. PRUŽNÉ</v>
      </c>
      <c r="D41" s="205" t="str">
        <f ca="1">INDIRECT(ADDRESS($F41,4,4,1,$F$3))</f>
        <v>M</v>
      </c>
      <c r="E41" s="206">
        <f ca="1">INDIRECT(ADDRESS($F41,5,4,1,$F$3))</f>
        <v>172.5</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Dle tab. montáže kolejí    81,77+64,54=146,3100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ht="25.5" x14ac:dyDescent="0.2">
      <c r="A43" s="203">
        <f ca="1">INDIRECT(ADDRESS($F43,1,4,1,$F$3))</f>
        <v>21</v>
      </c>
      <c r="B43" s="203" t="str">
        <f ca="1">INDIRECT(ADDRESS($F43,2,4,1,$F$3))</f>
        <v>5293R2</v>
      </c>
      <c r="C43" s="204" t="str">
        <f ca="1">INDIRECT(ADDRESS($F43,3,4,1,$F$3))</f>
        <v>KOLEJ 49 E1 DLOUHÉ PASY, ROZD. "U", BEZSTYKOVÁ, PR. DŘ. VÝHYBKOVÝ KRÁTKÝ, UP. PRUŽNÉ</v>
      </c>
      <c r="D43" s="205" t="str">
        <f ca="1">INDIRECT(ADDRESS($F43,4,4,1,$F$3))</f>
        <v>M</v>
      </c>
      <c r="E43" s="206">
        <f ca="1">INDIRECT(ADDRESS($F43,5,4,1,$F$3))</f>
        <v>5.87</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f ca="1">IF(ISNUMBER(E43)=TRUE,INDIRECT(ADDRESS($F43,16,4,1,$F$3)),"")</f>
        <v>0</v>
      </c>
      <c r="D44" s="198"/>
      <c r="E44" s="199"/>
      <c r="F44" s="200"/>
      <c r="G44" s="201" t="str">
        <f ca="1">IF(C44="","",IF(C44=0,"","tisk"))</f>
        <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ht="25.5" x14ac:dyDescent="0.2">
      <c r="A45" s="203">
        <f ca="1">INDIRECT(ADDRESS($F45,1,4,1,$F$3))</f>
        <v>22</v>
      </c>
      <c r="B45" s="203" t="str">
        <f ca="1">INDIRECT(ADDRESS($F45,2,4,1,$F$3))</f>
        <v>5293R2</v>
      </c>
      <c r="C45" s="204" t="str">
        <f ca="1">INDIRECT(ADDRESS($F45,3,4,1,$F$3))</f>
        <v>KOLEJ 49 E1 DLOUHÉ PASY, ROZD. "U", BEZSTYKOVÁ, PR. DŘ. VÝHYBKOVÝ DLOUHÝ, UP. PRUŽNÉ</v>
      </c>
      <c r="D45" s="205" t="str">
        <f ca="1">INDIRECT(ADDRESS($F45,4,4,1,$F$3))</f>
        <v>M</v>
      </c>
      <c r="E45" s="206">
        <f ca="1">INDIRECT(ADDRESS($F45,5,4,1,$F$3))</f>
        <v>21.6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Dle tabulky montáže kolejí 10,80*2=21,6000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ht="25.5" x14ac:dyDescent="0.2">
      <c r="A47" s="203">
        <f ca="1">INDIRECT(ADDRESS($F47,1,4,1,$F$3))</f>
        <v>23</v>
      </c>
      <c r="B47" s="203">
        <f ca="1">INDIRECT(ADDRESS($F47,2,4,1,$F$3))</f>
        <v>524372</v>
      </c>
      <c r="C47" s="204" t="str">
        <f ca="1">INDIRECT(ADDRESS($F47,3,4,1,$F$3))</f>
        <v>KOLEJ 60 E2 DLOUHÉ PASY, ROZD. "U", BEZSTYKOVÁ, PR. BET. VÝHYBKOVÝ KRÁTKÝ, UP. PRUŽNÉ</v>
      </c>
      <c r="D47" s="205" t="str">
        <f ca="1">INDIRECT(ADDRESS($F47,4,4,1,$F$3))</f>
        <v>M</v>
      </c>
      <c r="E47" s="206">
        <f ca="1">INDIRECT(ADDRESS($F47,5,4,1,$F$3))</f>
        <v>52.97</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Dle tabulky montáže kolejí 52,97=52,9700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ht="25.5" x14ac:dyDescent="0.2">
      <c r="A49" s="203">
        <f ca="1">INDIRECT(ADDRESS($F49,1,4,1,$F$3))</f>
        <v>24</v>
      </c>
      <c r="B49" s="203">
        <f ca="1">INDIRECT(ADDRESS($F49,2,4,1,$F$3))</f>
        <v>524392</v>
      </c>
      <c r="C49" s="204" t="str">
        <f ca="1">INDIRECT(ADDRESS($F49,3,4,1,$F$3))</f>
        <v>KOLEJ 60 E2 DLOUHÉ PASY, ROZD. "U", BEZSTYKOVÁ, PR. BET. VÝHYBKOVÝ DLOUHÝ, UP. PRUŽNÉ</v>
      </c>
      <c r="D49" s="205" t="str">
        <f ca="1">INDIRECT(ADDRESS($F49,4,4,1,$F$3))</f>
        <v>M</v>
      </c>
      <c r="E49" s="206">
        <f ca="1">INDIRECT(ADDRESS($F49,5,4,1,$F$3))</f>
        <v>86.4</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Dle tabulky montáže kolejí 43,20*2=86,4000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25</v>
      </c>
      <c r="B51" s="203">
        <f ca="1">INDIRECT(ADDRESS($F51,2,4,1,$F$3))</f>
        <v>533173</v>
      </c>
      <c r="C51" s="204" t="str">
        <f ca="1">INDIRECT(ADDRESS($F51,3,4,1,$F$3))</f>
        <v>J 60 1:9-300, PR. BET., UP. PRUŽNÉ</v>
      </c>
      <c r="D51" s="205" t="str">
        <f ca="1">INDIRECT(ADDRESS($F51,4,4,1,$F$3))</f>
        <v>KUS</v>
      </c>
      <c r="E51" s="206">
        <f ca="1">INDIRECT(ADDRESS($F51,5,4,1,$F$3))</f>
        <v>3</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f ca="1">IF(ISNUMBER(E51)=TRUE,INDIRECT(ADDRESS($F51,16,4,1,$F$3)),"")</f>
        <v>0</v>
      </c>
      <c r="D52" s="198"/>
      <c r="E52" s="199"/>
      <c r="F52" s="200"/>
      <c r="G52" s="201" t="str">
        <f ca="1">IF(C52="","",IF(C52=0,"","tisk"))</f>
        <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26</v>
      </c>
      <c r="B53" s="203" t="str">
        <f ca="1">INDIRECT(ADDRESS($F53,2,4,1,$F$3))</f>
        <v>5331C3</v>
      </c>
      <c r="C53" s="204" t="str">
        <f ca="1">INDIRECT(ADDRESS($F53,3,4,1,$F$3))</f>
        <v>J 60 1:12-500, PR. BET., UP. PRUŽNÉ</v>
      </c>
      <c r="D53" s="205" t="str">
        <f ca="1">INDIRECT(ADDRESS($F53,4,4,1,$F$3))</f>
        <v>KUS</v>
      </c>
      <c r="E53" s="206">
        <f ca="1">INDIRECT(ADDRESS($F53,5,4,1,$F$3))</f>
        <v>2</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27</v>
      </c>
      <c r="B55" s="203">
        <f ca="1">INDIRECT(ADDRESS($F55,2,4,1,$F$3))</f>
        <v>5331000</v>
      </c>
      <c r="C55" s="204" t="str">
        <f ca="1">INDIRECT(ADDRESS($F55,3,4,1,$F$3))</f>
        <v>J 60 1:14-760, PR. BET., UP. PRUŽNÉ</v>
      </c>
      <c r="D55" s="205" t="str">
        <f ca="1">INDIRECT(ADDRESS($F55,4,4,1,$F$3))</f>
        <v>KUS</v>
      </c>
      <c r="E55" s="206">
        <f ca="1">INDIRECT(ADDRESS($F55,5,4,1,$F$3))</f>
        <v>1</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28</v>
      </c>
      <c r="B57" s="203">
        <f ca="1">INDIRECT(ADDRESS($F57,2,4,1,$F$3))</f>
        <v>533271</v>
      </c>
      <c r="C57" s="204" t="str">
        <f ca="1">INDIRECT(ADDRESS($F57,3,4,1,$F$3))</f>
        <v>J 49 1:9-300, PR. DŘ., UP. TUHÉ</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f ca="1">IF(ISNUMBER(E57)=TRUE,INDIRECT(ADDRESS($F57,16,4,1,$F$3)),"")</f>
        <v>0</v>
      </c>
      <c r="D58" s="198"/>
      <c r="E58" s="199"/>
      <c r="F58" s="200"/>
      <c r="G58" s="201" t="str">
        <f ca="1">IF(C58="","",IF(C58=0,"","tisk"))</f>
        <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29</v>
      </c>
      <c r="B59" s="203">
        <f ca="1">INDIRECT(ADDRESS($F59,2,4,1,$F$3))</f>
        <v>533291</v>
      </c>
      <c r="C59" s="204" t="str">
        <f ca="1">INDIRECT(ADDRESS($F59,3,4,1,$F$3))</f>
        <v>J 49 1:11-300, PR. DŘ., UP. TUHÉ</v>
      </c>
      <c r="D59" s="205" t="str">
        <f ca="1">INDIRECT(ADDRESS($F59,4,4,1,$F$3))</f>
        <v>KUS</v>
      </c>
      <c r="E59" s="206">
        <f ca="1">INDIRECT(ADDRESS($F59,5,4,1,$F$3))</f>
        <v>1</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f ca="1">IF(ISNUMBER(E59)=TRUE,INDIRECT(ADDRESS($F59,16,4,1,$F$3)),"")</f>
        <v>0</v>
      </c>
      <c r="D60" s="198"/>
      <c r="E60" s="199"/>
      <c r="F60" s="200"/>
      <c r="G60" s="201" t="str">
        <f ca="1">IF(C60="","",IF(C60=0,"","tisk"))</f>
        <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30</v>
      </c>
      <c r="B61" s="203" t="str">
        <f ca="1">INDIRECT(ADDRESS($F61,2,4,1,$F$3))</f>
        <v>5332B1</v>
      </c>
      <c r="C61" s="204" t="str">
        <f ca="1">INDIRECT(ADDRESS($F61,3,4,1,$F$3))</f>
        <v>J 49 1:11-300-KOMB, PR. DŘ., UP. TUHÉ</v>
      </c>
      <c r="D61" s="205" t="str">
        <f ca="1">INDIRECT(ADDRESS($F61,4,4,1,$F$3))</f>
        <v>KUS</v>
      </c>
      <c r="E61" s="206">
        <f ca="1">INDIRECT(ADDRESS($F61,5,4,1,$F$3))</f>
        <v>1</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f ca="1">IF(ISNUMBER(E61)=TRUE,INDIRECT(ADDRESS($F61,16,4,1,$F$3)),"")</f>
        <v>0</v>
      </c>
      <c r="D62" s="198"/>
      <c r="E62" s="199"/>
      <c r="F62" s="200"/>
      <c r="G62" s="201" t="str">
        <f ca="1">IF(C62="","",IF(C62=0,"","tisk"))</f>
        <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31</v>
      </c>
      <c r="B63" s="203">
        <f ca="1">INDIRECT(ADDRESS($F63,2,4,1,$F$3))</f>
        <v>534271</v>
      </c>
      <c r="C63" s="204" t="str">
        <f ca="1">INDIRECT(ADDRESS($F63,3,4,1,$F$3))</f>
        <v>REGENEROVANÁ J 49 1:9-300, PR. DŘ., UP. TUHÉ</v>
      </c>
      <c r="D63" s="205" t="str">
        <f ca="1">INDIRECT(ADDRESS($F63,4,4,1,$F$3))</f>
        <v>KUS</v>
      </c>
      <c r="E63" s="206">
        <f ca="1">INDIRECT(ADDRESS($F63,5,4,1,$F$3))</f>
        <v>7</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32</v>
      </c>
      <c r="B65" s="203" t="str">
        <f ca="1">INDIRECT(ADDRESS($F65,2,4,1,$F$3))</f>
        <v>5342C1</v>
      </c>
      <c r="C65" s="204" t="str">
        <f ca="1">INDIRECT(ADDRESS($F65,3,4,1,$F$3))</f>
        <v>REGENEROVANÁ J 49 1:12-500, PR. DŘ., UP. TUHÉ</v>
      </c>
      <c r="D65" s="205" t="str">
        <f ca="1">INDIRECT(ADDRESS($F65,4,4,1,$F$3))</f>
        <v>KUS</v>
      </c>
      <c r="E65" s="206">
        <f ca="1">INDIRECT(ADDRESS($F65,5,4,1,$F$3))</f>
        <v>1</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33</v>
      </c>
      <c r="B67" s="203">
        <f ca="1">INDIRECT(ADDRESS($F67,2,4,1,$F$3))</f>
        <v>539101</v>
      </c>
      <c r="C67" s="204" t="str">
        <f ca="1">INDIRECT(ADDRESS($F67,3,4,1,$F$3))</f>
        <v>ZVLÁŠTNÍ VYBAVENÍ VÝHYBEK, PRAŽCE ŽLABOVÉ, SESTAVA 1 KS</v>
      </c>
      <c r="D67" s="205" t="str">
        <f ca="1">INDIRECT(ADDRESS($F67,4,4,1,$F$3))</f>
        <v>SADA</v>
      </c>
      <c r="E67" s="206">
        <f ca="1">INDIRECT(ADDRESS($F67,5,4,1,$F$3))</f>
        <v>3</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v.č. 10, 16, 20, 3=3,0000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34</v>
      </c>
      <c r="B69" s="203">
        <f ca="1">INDIRECT(ADDRESS($F69,2,4,1,$F$3))</f>
        <v>539102</v>
      </c>
      <c r="C69" s="204" t="str">
        <f ca="1">INDIRECT(ADDRESS($F69,3,4,1,$F$3))</f>
        <v>ZVLÁŠTNÍ VYBAVENÍ VÝHYBEK, PRAŽCE ŽLABOVÉ, SESTAVA 2 KS</v>
      </c>
      <c r="D69" s="205" t="str">
        <f ca="1">INDIRECT(ADDRESS($F69,4,4,1,$F$3))</f>
        <v>SADA</v>
      </c>
      <c r="E69" s="206">
        <f ca="1">INDIRECT(ADDRESS($F69,5,4,1,$F$3))</f>
        <v>5</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v.č. 18, 19, 21,28 101 5=5,0000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35</v>
      </c>
      <c r="B71" s="203">
        <f ca="1">INDIRECT(ADDRESS($F71,2,4,1,$F$3))</f>
        <v>539103</v>
      </c>
      <c r="C71" s="204" t="str">
        <f ca="1">INDIRECT(ADDRESS($F71,3,4,1,$F$3))</f>
        <v>ZVLÁŠTNÍ VYBAVENÍ VÝHYBEK, PRAŽCE ŽLABOVÉ, SESTAVA 3 KS</v>
      </c>
      <c r="D71" s="205" t="str">
        <f ca="1">INDIRECT(ADDRESS($F71,4,4,1,$F$3))</f>
        <v>SADA</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V.Č.26 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ht="25.5" x14ac:dyDescent="0.2">
      <c r="A73" s="203">
        <f ca="1">INDIRECT(ADDRESS($F73,1,4,1,$F$3))</f>
        <v>36</v>
      </c>
      <c r="B73" s="203">
        <f ca="1">INDIRECT(ADDRESS($F73,2,4,1,$F$3))</f>
        <v>539407</v>
      </c>
      <c r="C73" s="204" t="str">
        <f ca="1">INDIRECT(ADDRESS($F73,3,4,1,$F$3))</f>
        <v>ZVLÁŠTNÍ VYBAVENÍ VÝHYBEK, VÁLEČKOVÉ STOLIČKY NADZVEDÁVACÍ (BEZ ROZLIŠENÍ PROFILU KOLEJNIC) PRO TVAR 1:9-300</v>
      </c>
      <c r="D73" s="205" t="str">
        <f ca="1">INDIRECT(ADDRESS($F73,4,4,1,$F$3))</f>
        <v>SADA</v>
      </c>
      <c r="E73" s="206">
        <f ca="1">INDIRECT(ADDRESS($F73,5,4,1,$F$3))</f>
        <v>12</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37</v>
      </c>
      <c r="B75" s="203">
        <f ca="1">INDIRECT(ADDRESS($F75,2,4,1,$F$3))</f>
        <v>539409</v>
      </c>
      <c r="C75" s="204" t="str">
        <f ca="1">INDIRECT(ADDRESS($F75,3,4,1,$F$3))</f>
        <v>ZVLÁŠTNÍ VYBAVENÍ VÝHYBEK, VÁLEČKOVÉ STOLIČKY NADZVEDÁVACÍ (BEZ ROZLIŠENÍ PROFILU KOLEJNIC) PRO TVAR 1:11-300</v>
      </c>
      <c r="D75" s="205" t="str">
        <f ca="1">INDIRECT(ADDRESS($F75,4,4,1,$F$3))</f>
        <v>SADA</v>
      </c>
      <c r="E75" s="206">
        <f ca="1">INDIRECT(ADDRESS($F75,5,4,1,$F$3))</f>
        <v>2</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38</v>
      </c>
      <c r="B77" s="203" t="str">
        <f ca="1">INDIRECT(ADDRESS($F77,2,4,1,$F$3))</f>
        <v>53940C</v>
      </c>
      <c r="C77" s="204" t="str">
        <f ca="1">INDIRECT(ADDRESS($F77,3,4,1,$F$3))</f>
        <v>ZVLÁŠTNÍ VYBAVENÍ VÝHYBEK, VÁLEČKOVÉ STOLIČKY NADZVEDÁVACÍ (BEZ ROZLIŠENÍ PROFILU KOLEJNIC) PRO TVAR 1:12-500</v>
      </c>
      <c r="D77" s="205" t="str">
        <f ca="1">INDIRECT(ADDRESS($F77,4,4,1,$F$3))</f>
        <v>SADA</v>
      </c>
      <c r="E77" s="206">
        <f ca="1">INDIRECT(ADDRESS($F77,5,4,1,$F$3))</f>
        <v>3</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39</v>
      </c>
      <c r="B79" s="203">
        <f ca="1">INDIRECT(ADDRESS($F79,2,4,1,$F$3))</f>
        <v>53940</v>
      </c>
      <c r="C79" s="204" t="str">
        <f ca="1">INDIRECT(ADDRESS($F79,3,4,1,$F$3))</f>
        <v>ZVLÁŠTNÍ VYBAVENÍ VÝHYBEK, VÁLEČKOVÉ STOLIČKY NADZVEDÁVACÍ (BEZ ROZLIŠENÍ PROFILU KOLEJNIC) PRO TVAR 1:14-760</v>
      </c>
      <c r="D79" s="205" t="str">
        <f ca="1">INDIRECT(ADDRESS($F79,4,4,1,$F$3))</f>
        <v>SADA</v>
      </c>
      <c r="E79" s="206">
        <f ca="1">INDIRECT(ADDRESS($F79,5,4,1,$F$3))</f>
        <v>1</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x14ac:dyDescent="0.2">
      <c r="A81" s="203">
        <f ca="1">INDIRECT(ADDRESS($F81,1,4,1,$F$3))</f>
        <v>41</v>
      </c>
      <c r="B81" s="203">
        <f ca="1">INDIRECT(ADDRESS($F81,2,4,1,$F$3))</f>
        <v>539610</v>
      </c>
      <c r="C81" s="204" t="str">
        <f ca="1">INDIRECT(ADDRESS($F81,3,4,1,$F$3))</f>
        <v>ZVLÁŠTNÍ VYBAVENÍ VÝHYBEK, PŘECHODOVÁ KOLEJNICE 60 E2/49 E1</v>
      </c>
      <c r="D81" s="205" t="str">
        <f ca="1">INDIRECT(ADDRESS($F81,4,4,1,$F$3))</f>
        <v>KUS</v>
      </c>
      <c r="E81" s="206">
        <f ca="1">INDIRECT(ADDRESS($F81,5,4,1,$F$3))</f>
        <v>12</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x14ac:dyDescent="0.2">
      <c r="A82" s="196"/>
      <c r="B82" s="196"/>
      <c r="C82" s="197">
        <f ca="1">IF(ISNUMBER(E81)=TRUE,INDIRECT(ADDRESS($F81,16,4,1,$F$3)),"")</f>
        <v>0</v>
      </c>
      <c r="D82" s="198"/>
      <c r="E82" s="199"/>
      <c r="F82" s="200"/>
      <c r="G82" s="201" t="str">
        <f ca="1">IF(C82="","",IF(C82=0,"","tisk"))</f>
        <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42</v>
      </c>
      <c r="B83" s="203">
        <f ca="1">INDIRECT(ADDRESS($F83,2,4,1,$F$3))</f>
        <v>539630</v>
      </c>
      <c r="C83" s="204" t="str">
        <f ca="1">INDIRECT(ADDRESS($F83,3,4,1,$F$3))</f>
        <v>ZVLÁŠTNÍ VYBAVENÍ VÝHYBEK, PŘECHODOVÁ KOLEJNICE 49 E1/R 65</v>
      </c>
      <c r="D83" s="205" t="str">
        <f ca="1">INDIRECT(ADDRESS($F83,4,4,1,$F$3))</f>
        <v>KUS</v>
      </c>
      <c r="E83" s="206">
        <f ca="1">INDIRECT(ADDRESS($F83,5,4,1,$F$3))</f>
        <v>18</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43</v>
      </c>
      <c r="B85" s="203">
        <f ca="1">INDIRECT(ADDRESS($F85,2,4,1,$F$3))</f>
        <v>539620</v>
      </c>
      <c r="C85" s="204" t="str">
        <f ca="1">INDIRECT(ADDRESS($F85,3,4,1,$F$3))</f>
        <v>ZVLÁŠTNÍ VYBAVENÍ VÝHYBEK, PŘECHODOVÁ KOLEJNICE 60 E2/R 65</v>
      </c>
      <c r="D85" s="205" t="str">
        <f ca="1">INDIRECT(ADDRESS($F85,4,4,1,$F$3))</f>
        <v>KUS</v>
      </c>
      <c r="E85" s="206">
        <f ca="1">INDIRECT(ADDRESS($F85,5,4,1,$F$3))</f>
        <v>2</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44</v>
      </c>
      <c r="B87" s="203">
        <f ca="1">INDIRECT(ADDRESS($F87,2,4,1,$F$3))</f>
        <v>539710</v>
      </c>
      <c r="C87" s="204" t="str">
        <f ca="1">INDIRECT(ADDRESS($F87,3,4,1,$F$3))</f>
        <v>ZVLÁŠTNÍ VYBAVENÍ VÝHYBEK, PŘÍPLATEK ZA KONSTRUKCI A VÝROBU OBLOUKOVÉ VÝHYBKY</v>
      </c>
      <c r="D87" s="205" t="str">
        <f ca="1">INDIRECT(ADDRESS($F87,4,4,1,$F$3))</f>
        <v>KUS</v>
      </c>
      <c r="E87" s="206">
        <f ca="1">INDIRECT(ADDRESS($F87,5,4,1,$F$3))</f>
        <v>4</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45</v>
      </c>
      <c r="B89" s="203">
        <f ca="1">INDIRECT(ADDRESS($F89,2,4,1,$F$3))</f>
        <v>539511</v>
      </c>
      <c r="C89" s="204" t="str">
        <f ca="1">INDIRECT(ADDRESS($F89,3,4,1,$F$3))</f>
        <v>ZVLÁŠTNÍ VYBAVENÍ VÝHYBEK, VÁLEČKOVÁ STOLIČKA DOTLAČOVACÍ</v>
      </c>
      <c r="D89" s="205" t="str">
        <f ca="1">INDIRECT(ADDRESS($F89,4,4,1,$F$3))</f>
        <v>KUS</v>
      </c>
      <c r="E89" s="206">
        <f ca="1">INDIRECT(ADDRESS($F89,5,4,1,$F$3))</f>
        <v>4</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ht="25.5" x14ac:dyDescent="0.2">
      <c r="A91" s="203">
        <f ca="1">INDIRECT(ADDRESS($F91,1,4,1,$F$3))</f>
        <v>50</v>
      </c>
      <c r="B91" s="203">
        <f ca="1">INDIRECT(ADDRESS($F91,2,4,1,$F$3))</f>
        <v>539317</v>
      </c>
      <c r="C91" s="204" t="str">
        <f ca="1">INDIRECT(ADDRESS($F91,3,4,1,$F$3))</f>
        <v>ZVLÁŠTNÍ VYBAVENÍ VÝHYBEK, TEPELNĚ OPRACOVANÝ JAZYK S OPORNICÍ 60 E2 PRO TVAR 1:9-300</v>
      </c>
      <c r="D91" s="205" t="str">
        <f ca="1">INDIRECT(ADDRESS($F91,4,4,1,$F$3))</f>
        <v>SADA</v>
      </c>
      <c r="E91" s="206">
        <f ca="1">INDIRECT(ADDRESS($F91,5,4,1,$F$3))</f>
        <v>6</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ht="25.5" x14ac:dyDescent="0.2">
      <c r="A93" s="203">
        <f ca="1">INDIRECT(ADDRESS($F93,1,4,1,$F$3))</f>
        <v>51</v>
      </c>
      <c r="B93" s="203" t="str">
        <f ca="1">INDIRECT(ADDRESS($F93,2,4,1,$F$3))</f>
        <v>53931C</v>
      </c>
      <c r="C93" s="204" t="str">
        <f ca="1">INDIRECT(ADDRESS($F93,3,4,1,$F$3))</f>
        <v>ZVLÁŠTNÍ VYBAVENÍ VÝHYBEK, TEPELNĚ OPRACOVANÝ JAZYK S OPORNICÍ 60 E2 PRO TVAR 1:12-500</v>
      </c>
      <c r="D93" s="205" t="str">
        <f ca="1">INDIRECT(ADDRESS($F93,4,4,1,$F$3))</f>
        <v>SADA</v>
      </c>
      <c r="E93" s="206">
        <f ca="1">INDIRECT(ADDRESS($F93,5,4,1,$F$3))</f>
        <v>4</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f ca="1">IF(ISNUMBER(E93)=TRUE,INDIRECT(ADDRESS($F93,16,4,1,$F$3)),"")</f>
        <v>0</v>
      </c>
      <c r="D94" s="198"/>
      <c r="E94" s="199"/>
      <c r="F94" s="200"/>
      <c r="G94" s="201" t="str">
        <f ca="1">IF(C94="","",IF(C94=0,"","tisk"))</f>
        <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ht="25.5" x14ac:dyDescent="0.2">
      <c r="A95" s="203">
        <f ca="1">INDIRECT(ADDRESS($F95,1,4,1,$F$3))</f>
        <v>52</v>
      </c>
      <c r="B95" s="203">
        <f ca="1">INDIRECT(ADDRESS($F95,2,4,1,$F$3))</f>
        <v>53931</v>
      </c>
      <c r="C95" s="204" t="str">
        <f ca="1">INDIRECT(ADDRESS($F95,3,4,1,$F$3))</f>
        <v>ZVLÁŠTNÍ VYBAVENÍ VÝHYBEK, TEPELNĚ OPRACOVANÝ JAZYK S OPORNICÍ 60 E2 PRO TVAR 1:14-760</v>
      </c>
      <c r="D95" s="205" t="str">
        <f ca="1">INDIRECT(ADDRESS($F95,4,4,1,$F$3))</f>
        <v>SADA</v>
      </c>
      <c r="E95" s="206">
        <f ca="1">INDIRECT(ADDRESS($F95,5,4,1,$F$3))</f>
        <v>2</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f ca="1">IF(ISNUMBER(E95)=TRUE,INDIRECT(ADDRESS($F95,16,4,1,$F$3)),"")</f>
        <v>0</v>
      </c>
      <c r="D96" s="198"/>
      <c r="E96" s="199"/>
      <c r="F96" s="200"/>
      <c r="G96" s="201" t="str">
        <f ca="1">IF(C96="","",IF(C96=0,"","tisk"))</f>
        <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ht="25.5" x14ac:dyDescent="0.2">
      <c r="A97" s="203">
        <f ca="1">INDIRECT(ADDRESS($F97,1,4,1,$F$3))</f>
        <v>53</v>
      </c>
      <c r="B97" s="203">
        <f ca="1">INDIRECT(ADDRESS($F97,2,4,1,$F$3))</f>
        <v>539327</v>
      </c>
      <c r="C97" s="204" t="str">
        <f ca="1">INDIRECT(ADDRESS($F97,3,4,1,$F$3))</f>
        <v>ZVLÁŠTNÍ VYBAVENÍ VÝHYBEK, TEPELNĚ OPRACOVANÝ JAZYK S OPORNICÍ 49 E1 PRO TVAR 1:9-300</v>
      </c>
      <c r="D97" s="205" t="str">
        <f ca="1">INDIRECT(ADDRESS($F97,4,4,1,$F$3))</f>
        <v>SADA</v>
      </c>
      <c r="E97" s="206">
        <f ca="1">INDIRECT(ADDRESS($F97,5,4,1,$F$3))</f>
        <v>4</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ht="25.5" x14ac:dyDescent="0.2">
      <c r="A99" s="203">
        <f ca="1">INDIRECT(ADDRESS($F99,1,4,1,$F$3))</f>
        <v>54</v>
      </c>
      <c r="B99" s="203">
        <f ca="1">INDIRECT(ADDRESS($F99,2,4,1,$F$3))</f>
        <v>539329</v>
      </c>
      <c r="C99" s="204" t="str">
        <f ca="1">INDIRECT(ADDRESS($F99,3,4,1,$F$3))</f>
        <v>ZVLÁŠTNÍ VYBAVENÍ VÝHYBEK, TEPELNĚ OPRACOVANÝ JAZYK S OPORNICÍ 49 E1 PRO TVAR 1:11-300</v>
      </c>
      <c r="D99" s="205" t="str">
        <f ca="1">INDIRECT(ADDRESS($F99,4,4,1,$F$3))</f>
        <v>SADA</v>
      </c>
      <c r="E99" s="206">
        <f ca="1">INDIRECT(ADDRESS($F99,5,4,1,$F$3))</f>
        <v>2</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55</v>
      </c>
      <c r="B101" s="203">
        <f ca="1">INDIRECT(ADDRESS($F101,2,4,1,$F$3))</f>
        <v>539540</v>
      </c>
      <c r="C101" s="204" t="str">
        <f ca="1">INDIRECT(ADDRESS($F101,3,4,1,$F$3))</f>
        <v>ZVLÁŠTNÍ VYBAVENÍ VÝHYBEK, ČELISŤOVÝ ZÁVĚR</v>
      </c>
      <c r="D101" s="205" t="str">
        <f ca="1">INDIRECT(ADDRESS($F101,4,4,1,$F$3))</f>
        <v>KUS</v>
      </c>
      <c r="E101" s="206">
        <f ca="1">INDIRECT(ADDRESS($F101,5,4,1,$F$3))</f>
        <v>7</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Výhybka č. 6, 7, 12, 13, 14, 15, 17</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56</v>
      </c>
      <c r="B103" s="203" t="str">
        <f ca="1">INDIRECT(ADDRESS($F103,2,4,1,$F$3))</f>
        <v>75C871</v>
      </c>
      <c r="C103" s="204" t="str">
        <f ca="1">INDIRECT(ADDRESS($F103,3,4,1,$F$3))</f>
        <v>Kolejová propojka výhybková - dodávka</v>
      </c>
      <c r="D103" s="205" t="str">
        <f ca="1">INDIRECT(ADDRESS($F103,4,4,1,$F$3))</f>
        <v>KUS</v>
      </c>
      <c r="E103" s="206">
        <f ca="1">INDIRECT(ADDRESS($F103,5,4,1,$F$3))</f>
        <v>72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kolíkové propojky jazykové a srdcovkové 36+36=72,0000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57</v>
      </c>
      <c r="B105" s="203" t="str">
        <f ca="1">INDIRECT(ADDRESS($F105,2,4,1,$F$3))</f>
        <v>75C872</v>
      </c>
      <c r="C105" s="204" t="str">
        <f ca="1">INDIRECT(ADDRESS($F105,3,4,1,$F$3))</f>
        <v>Kolejová propojka výhybková - montáž</v>
      </c>
      <c r="D105" s="205" t="str">
        <f ca="1">INDIRECT(ADDRESS($F105,4,4,1,$F$3))</f>
        <v>KUS</v>
      </c>
      <c r="E105" s="206">
        <f ca="1">INDIRECT(ADDRESS($F105,5,4,1,$F$3))</f>
        <v>72</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Kolejová propojka výhybková</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58</v>
      </c>
      <c r="B107" s="203" t="str">
        <f ca="1">INDIRECT(ADDRESS($F107,2,4,1,$F$3))</f>
        <v>549R11</v>
      </c>
      <c r="C107" s="204" t="str">
        <f ca="1">INDIRECT(ADDRESS($F107,3,4,1,$F$3))</f>
        <v>PRVNÍ BROUŠENÍ  VÝHYBEK</v>
      </c>
      <c r="D107" s="205" t="str">
        <f ca="1">INDIRECT(ADDRESS($F107,4,4,1,$F$3))</f>
        <v>KUS</v>
      </c>
      <c r="E107" s="206">
        <f ca="1">INDIRECT(ADDRESS($F107,5,4,1,$F$3))</f>
        <v>18</v>
      </c>
      <c r="F107" s="207">
        <f>F105+1</f>
        <v>59</v>
      </c>
      <c r="G107" s="208" t="str">
        <f ca="1">IF(A107="","",IF(A107="S","",IF(A107=0,"","tisk")))</f>
        <v>tisk</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61</v>
      </c>
      <c r="B109" s="203">
        <f ca="1">INDIRECT(ADDRESS($F109,2,4,1,$F$3))</f>
        <v>545111</v>
      </c>
      <c r="C109" s="204" t="str">
        <f ca="1">INDIRECT(ADDRESS($F109,3,4,1,$F$3))</f>
        <v>SVAR KOLEJNIC (STEJNÉHO TVARU) 60 E2, R 65 JEDNOTLIVĚ</v>
      </c>
      <c r="D109" s="205" t="str">
        <f ca="1">INDIRECT(ADDRESS($F109,4,4,1,$F$3))</f>
        <v>KUS</v>
      </c>
      <c r="E109" s="206">
        <f ca="1">INDIRECT(ADDRESS($F109,5,4,1,$F$3))</f>
        <v>36</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36=36,0000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62</v>
      </c>
      <c r="B111" s="203">
        <f ca="1">INDIRECT(ADDRESS($F111,2,4,1,$F$3))</f>
        <v>545112</v>
      </c>
      <c r="C111" s="204" t="str">
        <f ca="1">INDIRECT(ADDRESS($F111,3,4,1,$F$3))</f>
        <v>SVAR KOLEJNIC (STEJNÉHO TVARU) 60 E2, R 65 SPOJITĚ</v>
      </c>
      <c r="D111" s="205" t="str">
        <f ca="1">INDIRECT(ADDRESS($F111,4,4,1,$F$3))</f>
        <v>KUS</v>
      </c>
      <c r="E111" s="206">
        <f ca="1">INDIRECT(ADDRESS($F111,5,4,1,$F$3))</f>
        <v>98</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50+84-36=98,0000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63</v>
      </c>
      <c r="B113" s="203">
        <f ca="1">INDIRECT(ADDRESS($F113,2,4,1,$F$3))</f>
        <v>545121</v>
      </c>
      <c r="C113" s="204" t="str">
        <f ca="1">INDIRECT(ADDRESS($F113,3,4,1,$F$3))</f>
        <v>SVAR KOLEJNIC (STEJNÉHO TVARU) 49 E1, T JEDNOTLIVĚ</v>
      </c>
      <c r="D113" s="205" t="str">
        <f ca="1">INDIRECT(ADDRESS($F113,4,4,1,$F$3))</f>
        <v>KUS</v>
      </c>
      <c r="E113" s="206">
        <f ca="1">INDIRECT(ADDRESS($F113,5,4,1,$F$3))</f>
        <v>72</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72=72,0000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64</v>
      </c>
      <c r="B115" s="203">
        <f ca="1">INDIRECT(ADDRESS($F115,2,4,1,$F$3))</f>
        <v>545122</v>
      </c>
      <c r="C115" s="204" t="str">
        <f ca="1">INDIRECT(ADDRESS($F115,3,4,1,$F$3))</f>
        <v>SVAR KOLEJNIC (STEJNÉHO TVARU) 49 E1, T SPOJITĚ</v>
      </c>
      <c r="D115" s="205" t="str">
        <f ca="1">INDIRECT(ADDRESS($F115,4,4,1,$F$3))</f>
        <v>KUS</v>
      </c>
      <c r="E115" s="206">
        <f ca="1">INDIRECT(ADDRESS($F115,5,4,1,$F$3))</f>
        <v>206</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110+168-72=206,0000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65</v>
      </c>
      <c r="B117" s="203" t="str">
        <f ca="1">INDIRECT(ADDRESS($F117,2,4,1,$F$3))</f>
        <v>5493R1</v>
      </c>
      <c r="C117" s="204" t="str">
        <f ca="1">INDIRECT(ADDRESS($F117,3,4,1,$F$3))</f>
        <v>Zřízení bezsykové koleje v koleji</v>
      </c>
      <c r="D117" s="205" t="str">
        <f ca="1">INDIRECT(ADDRESS($F117,4,4,1,$F$3))</f>
        <v>M</v>
      </c>
      <c r="E117" s="206">
        <f ca="1">INDIRECT(ADDRESS($F117,5,4,1,$F$3))</f>
        <v>5044.4949999999999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ht="24" x14ac:dyDescent="0.2">
      <c r="A118" s="196"/>
      <c r="B118" s="196"/>
      <c r="C118" s="197" t="str">
        <f ca="1">IF(ISNUMBER(E117)=TRUE,INDIRECT(ADDRESS($F117,16,4,1,$F$3)),"")</f>
        <v>Dle tabulky montáží kolejí VČETNĚ ČIŠTĚNÍ A SMĚROVÝCH ÚPRAV+ výběhy do stávajícího stavu 4144,495+(18*50)=5044,4950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66</v>
      </c>
      <c r="B119" s="203" t="str">
        <f ca="1">INDIRECT(ADDRESS($F119,2,4,1,$F$3))</f>
        <v>5493R2</v>
      </c>
      <c r="C119" s="204" t="str">
        <f ca="1">INDIRECT(ADDRESS($F119,3,4,1,$F$3))</f>
        <v>Zřízení bezstykové koleje ve výhybce</v>
      </c>
      <c r="D119" s="205" t="str">
        <f ca="1">INDIRECT(ADDRESS($F119,4,4,1,$F$3))</f>
        <v>M</v>
      </c>
      <c r="E119" s="206">
        <f ca="1">INDIRECT(ADDRESS($F119,5,4,1,$F$3))</f>
        <v>1878.4770000000001</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Rozvinutá délka výhybek dle tabulky montáží výhybek + výběhy do stávající koleje 978,477+(18*50)=1878,4770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67</v>
      </c>
      <c r="B121" s="203">
        <f ca="1">INDIRECT(ADDRESS($F121,2,4,1,$F$3))</f>
        <v>549210</v>
      </c>
      <c r="C121" s="204" t="str">
        <f ca="1">INDIRECT(ADDRESS($F121,3,4,1,$F$3))</f>
        <v>PRAŽCOVÁ KOTVA V NOVĚ ZŘIZOVANÉ KOLEJI</v>
      </c>
      <c r="D121" s="205" t="str">
        <f ca="1">INDIRECT(ADDRESS($F121,4,4,1,$F$3))</f>
        <v>KUS</v>
      </c>
      <c r="E121" s="206">
        <f ca="1">INDIRECT(ADDRESS($F121,5,4,1,$F$3))</f>
        <v>504</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ht="24" x14ac:dyDescent="0.2">
      <c r="A122" s="196"/>
      <c r="B122" s="196"/>
      <c r="C122" s="197" t="str">
        <f ca="1">IF(ISNUMBER(E121)=TRUE,INDIRECT(ADDRESS($F121,16,4,1,$F$3)),"")</f>
        <v>V úsecích přechodů tvarů kolejnic (S49/UIC a S49/R) pražcové kotvy na každém druhém pražci 12*50*1,68/2=504,0000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68</v>
      </c>
      <c r="B123" s="203">
        <f ca="1">INDIRECT(ADDRESS($F123,2,4,1,$F$3))</f>
        <v>549510</v>
      </c>
      <c r="C123" s="204" t="str">
        <f ca="1">INDIRECT(ADDRESS($F123,3,4,1,$F$3))</f>
        <v>ŘEZÁNÍ KOLEJNIC BEZ OHLEDU NA TVAR</v>
      </c>
      <c r="D123" s="205" t="str">
        <f ca="1">INDIRECT(ADDRESS($F123,4,4,1,$F$3))</f>
        <v>KUS</v>
      </c>
      <c r="E123" s="206">
        <f ca="1">INDIRECT(ADDRESS($F123,5,4,1,$F$3))</f>
        <v>240</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Řezání kolejnic při vkládání LIS (30+30)*4=240,0000</v>
      </c>
      <c r="D124" s="198"/>
      <c r="E124" s="199"/>
      <c r="F124" s="200"/>
      <c r="G124" s="201" t="str">
        <f ca="1">IF(C124="","",IF(C124=0,"","tisk"))</f>
        <v>tisk</v>
      </c>
      <c r="H124" s="202"/>
      <c r="I124" s="91"/>
      <c r="J124" s="92"/>
      <c r="K124" s="92"/>
      <c r="L124" s="87"/>
      <c r="M124" s="88"/>
      <c r="N124" s="89"/>
      <c r="O124" s="90"/>
      <c r="P124" s="72"/>
      <c r="Q124" s="72"/>
      <c r="R124" s="32"/>
    </row>
    <row r="125" spans="1:29" x14ac:dyDescent="0.2">
      <c r="A125" s="203">
        <f ca="1">INDIRECT(ADDRESS($F125,1,4,1,$F$3))</f>
        <v>69</v>
      </c>
      <c r="B125" s="203">
        <f ca="1">INDIRECT(ADDRESS($F125,2,4,1,$F$3))</f>
        <v>542121</v>
      </c>
      <c r="C125" s="204" t="str">
        <f ca="1">INDIRECT(ADDRESS($F125,3,4,1,$F$3))</f>
        <v>SMĚROVÉ A VÝŠKOVÉ VYROVNÁNÍ KOLEJE NA PRAŽCÍCH BETONOVÝCH DO 0,05 M</v>
      </c>
      <c r="D125" s="205" t="str">
        <f ca="1">INDIRECT(ADDRESS($F125,4,4,1,$F$3))</f>
        <v>M</v>
      </c>
      <c r="E125" s="206">
        <f ca="1">INDIRECT(ADDRESS($F125,5,4,1,$F$3))</f>
        <v>4979.5</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ht="36" x14ac:dyDescent="0.2">
      <c r="A126" s="196"/>
      <c r="B126" s="196"/>
      <c r="C126" s="197" t="str">
        <f ca="1">IF(ISNUMBER(E125)=TRUE,INDIRECT(ADDRESS($F125,16,4,1,$F$3)),"")</f>
        <v>3 podbití po strojním čištění + propracování koleje po strojním čištění po určitém časovém období (stanoví Správa Tratí) + SMĚROVÉ A VÝŠKOVÉ ÚPRAVY + propracování obnovovaných kolejí po určitém časovém období (určí správa Tratí)  (230,202+304,193)*3+(230,202+304,193)*1+662,86+2179,06=4979,5000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70</v>
      </c>
      <c r="B127" s="203">
        <f ca="1">INDIRECT(ADDRESS($F127,2,4,1,$F$3))</f>
        <v>542111</v>
      </c>
      <c r="C127" s="204" t="str">
        <f ca="1">INDIRECT(ADDRESS($F127,3,4,1,$F$3))</f>
        <v>SMĚROVÉ A VÝŠKOVÉ VYROVNÁNÍ KOLEJE NA PRAŽCÍCH DŘEVĚNÝCH DO 0,05 M</v>
      </c>
      <c r="D127" s="205" t="str">
        <f ca="1">INDIRECT(ADDRESS($F127,4,4,1,$F$3))</f>
        <v>M</v>
      </c>
      <c r="E127" s="206">
        <f ca="1">INDIRECT(ADDRESS($F127,5,4,1,$F$3))</f>
        <v>1152.1400000000001</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ht="24" x14ac:dyDescent="0.2">
      <c r="A128" s="196"/>
      <c r="B128" s="196"/>
      <c r="C128" s="197" t="str">
        <f ca="1">IF(ISNUMBER(E127)=TRUE,INDIRECT(ADDRESS($F127,16,4,1,$F$3)),"")</f>
        <v>Propracování obnovovaných kolejí po určitém časovém období (určí Správa Tratí)  + SMĚROVÉ A VÝŠKOVÉ ÚPRAVY  277,19+874,95=1152,1400</v>
      </c>
      <c r="D128" s="198"/>
      <c r="E128" s="199"/>
      <c r="F128" s="200"/>
      <c r="G128" s="201" t="str">
        <f ca="1">IF(C128="","",IF(C128=0,"","tisk"))</f>
        <v>tisk</v>
      </c>
      <c r="H128" s="202"/>
      <c r="I128" s="91"/>
      <c r="J128" s="92"/>
      <c r="K128" s="92"/>
      <c r="L128" s="87"/>
      <c r="M128" s="88"/>
      <c r="N128" s="89"/>
      <c r="O128" s="90"/>
      <c r="P128" s="72"/>
      <c r="Q128" s="72"/>
      <c r="R128" s="32"/>
    </row>
    <row r="129" spans="1:18" ht="25.5" x14ac:dyDescent="0.2">
      <c r="A129" s="203">
        <f ca="1">INDIRECT(ADDRESS($F129,1,4,1,$F$3))</f>
        <v>71</v>
      </c>
      <c r="B129" s="203">
        <f ca="1">INDIRECT(ADDRESS($F129,2,4,1,$F$3))</f>
        <v>542221</v>
      </c>
      <c r="C129" s="204" t="str">
        <f ca="1">INDIRECT(ADDRESS($F129,3,4,1,$F$3))</f>
        <v>SMĚROVÉ A VÝŠKOVÉ VYROVNÁNÍ VÝHYBKOVÉ KONSTRUKCE NA PRAŽCÍCH BETONOVÝCH DO 0,05 M</v>
      </c>
      <c r="D129" s="205" t="str">
        <f ca="1">INDIRECT(ADDRESS($F129,4,4,1,$F$3))</f>
        <v>M</v>
      </c>
      <c r="E129" s="206">
        <f ca="1">INDIRECT(ADDRESS($F129,5,4,1,$F$3))</f>
        <v>355.64400000000001</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ht="24" x14ac:dyDescent="0.2">
      <c r="A130" s="196"/>
      <c r="B130" s="196"/>
      <c r="C130" s="197" t="str">
        <f ca="1">IF(ISNUMBER(E129)=TRUE,INDIRECT(ADDRESS($F129,16,4,1,$F$3)),"")</f>
        <v>Propracování obnovovaných výhybek po určitém časovém období (určí Správa Tratí)    49,846*3+62,391*2+81,324=355,6440</v>
      </c>
      <c r="D130" s="198"/>
      <c r="E130" s="199"/>
      <c r="F130" s="200"/>
      <c r="G130" s="201" t="str">
        <f ca="1">IF(C130="","",IF(C130=0,"","tisk"))</f>
        <v>tisk</v>
      </c>
      <c r="H130" s="202"/>
      <c r="I130" s="91"/>
      <c r="J130" s="92"/>
      <c r="K130" s="92"/>
      <c r="L130" s="87"/>
      <c r="M130" s="88"/>
      <c r="N130" s="89"/>
      <c r="O130" s="90"/>
      <c r="P130" s="72"/>
      <c r="Q130" s="72"/>
      <c r="R130" s="32"/>
    </row>
    <row r="131" spans="1:18" ht="25.5" x14ac:dyDescent="0.2">
      <c r="A131" s="203">
        <f ca="1">INDIRECT(ADDRESS($F131,1,4,1,$F$3))</f>
        <v>72</v>
      </c>
      <c r="B131" s="203">
        <f ca="1">INDIRECT(ADDRESS($F131,2,4,1,$F$3))</f>
        <v>542211</v>
      </c>
      <c r="C131" s="204" t="str">
        <f ca="1">INDIRECT(ADDRESS($F131,3,4,1,$F$3))</f>
        <v>SMĚROVÉ A VÝŠKOVÉ VYROVNÁNÍ VÝHYBKOVÉ KONSTRUKCE NA PRAŽCÍCH DŘEVĚNÝCH DO 0,05 M</v>
      </c>
      <c r="D131" s="205" t="str">
        <f ca="1">INDIRECT(ADDRESS($F131,4,4,1,$F$3))</f>
        <v>M</v>
      </c>
      <c r="E131" s="206">
        <f ca="1">INDIRECT(ADDRESS($F131,5,4,1,$F$3))</f>
        <v>678.15</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ht="24" x14ac:dyDescent="0.2">
      <c r="A132" s="196"/>
      <c r="B132" s="196"/>
      <c r="C132" s="197" t="str">
        <f ca="1">IF(ISNUMBER(E131)=TRUE,INDIRECT(ADDRESS($F131,16,4,1,$F$3)),"")</f>
        <v>Propracování obnovovaných výhybek po určitém časovém období (určí Správa Tratí) + SMĚROVÉ A VÝŠKOVÉ ÚPRAVY   39,287+53,608+49,846*9+62,391+74,25=678,1500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73</v>
      </c>
      <c r="B133" s="203">
        <f ca="1">INDIRECT(ADDRESS($F133,2,4,1,$F$3))</f>
        <v>543412</v>
      </c>
      <c r="C133" s="204" t="str">
        <f ca="1">INDIRECT(ADDRESS($F133,3,4,1,$F$3))</f>
        <v>VÝMĚNA UPEVNĚNÍ (ŠROUBŮ, SPON, SVĚREK, KROUŽKŮ) PRUŽNÉHO</v>
      </c>
      <c r="D133" s="205" t="str">
        <f ca="1">INDIRECT(ADDRESS($F133,4,4,1,$F$3))</f>
        <v>pár</v>
      </c>
      <c r="E133" s="206">
        <f ca="1">INDIRECT(ADDRESS($F133,5,4,1,$F$3))</f>
        <v>898</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ht="24" x14ac:dyDescent="0.2">
      <c r="A134" s="196"/>
      <c r="B134" s="196"/>
      <c r="C134" s="197" t="str">
        <f ca="1">IF(ISNUMBER(E133)=TRUE,INDIRECT(ADDRESS($F133,16,4,1,$F$3)),"")</f>
        <v>Výměna kompletů Skl 14 (pár = dvě úložné plochy na pražci tj. čtyři komplety) v místě strojního čištění (230,202+304,193)*1,68+(1-0,7836)=898,0000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74</v>
      </c>
      <c r="B135" s="203">
        <f ca="1">INDIRECT(ADDRESS($F135,2,4,1,$F$3))</f>
        <v>543430</v>
      </c>
      <c r="C135" s="204" t="str">
        <f ca="1">INDIRECT(ADDRESS($F135,3,4,1,$F$3))</f>
        <v>VÝMĚNA PODLOŽEK POD KOLEJNICEMI</v>
      </c>
      <c r="D135" s="205" t="str">
        <f ca="1">INDIRECT(ADDRESS($F135,4,4,1,$F$3))</f>
        <v>pár</v>
      </c>
      <c r="E135" s="206">
        <f ca="1">INDIRECT(ADDRESS($F135,5,4,1,$F$3))</f>
        <v>898</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ht="24" x14ac:dyDescent="0.2">
      <c r="A136" s="196"/>
      <c r="B136" s="196"/>
      <c r="C136" s="197" t="str">
        <f ca="1">IF(ISNUMBER(E135)=TRUE,INDIRECT(ADDRESS($F135,16,4,1,$F$3)),"")</f>
        <v>Výměna kompletů Skl 14 (pár = dvě úložné plochy na pražci tj. čtyři komplety) v místě strojního čištění (230,202+304,193)*1,68+(1-0,7836)=898,0000</v>
      </c>
      <c r="D136" s="198"/>
      <c r="E136" s="199"/>
      <c r="F136" s="200"/>
      <c r="G136" s="201" t="str">
        <f ca="1">IF(C136="","",IF(C136=0,"","tisk"))</f>
        <v>tisk</v>
      </c>
      <c r="H136" s="202"/>
      <c r="I136" s="91"/>
      <c r="J136" s="92"/>
      <c r="K136" s="92"/>
      <c r="L136" s="87"/>
      <c r="M136" s="88"/>
      <c r="N136" s="89"/>
      <c r="O136" s="90"/>
      <c r="P136" s="72"/>
      <c r="Q136" s="72"/>
      <c r="R136" s="32"/>
    </row>
    <row r="137" spans="1:18" x14ac:dyDescent="0.2">
      <c r="A137" s="203">
        <f ca="1">INDIRECT(ADDRESS($F137,1,4,1,$F$3))</f>
        <v>75</v>
      </c>
      <c r="B137" s="203">
        <f ca="1">INDIRECT(ADDRESS($F137,2,4,1,$F$3))</f>
        <v>925110</v>
      </c>
      <c r="C137" s="204" t="str">
        <f ca="1">INDIRECT(ADDRESS($F137,3,4,1,$F$3))</f>
        <v>DRÁŽNÍ STEZKY Z DRTI TL. DO 50 MM</v>
      </c>
      <c r="D137" s="205" t="str">
        <f ca="1">INDIRECT(ADDRESS($F137,4,4,1,$F$3))</f>
        <v>M2</v>
      </c>
      <c r="E137" s="206">
        <f ca="1">INDIRECT(ADDRESS($F137,5,4,1,$F$3))</f>
        <v>2000</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76</v>
      </c>
      <c r="B139" s="203">
        <f ca="1">INDIRECT(ADDRESS($F139,2,4,1,$F$3))</f>
        <v>923111</v>
      </c>
      <c r="C139" s="204" t="str">
        <f ca="1">INDIRECT(ADDRESS($F139,3,4,1,$F$3))</f>
        <v>KILOMETROVNÍK</v>
      </c>
      <c r="D139" s="205" t="str">
        <f ca="1">INDIRECT(ADDRESS($F139,4,4,1,$F$3))</f>
        <v>KUS</v>
      </c>
      <c r="E139" s="206">
        <f ca="1">INDIRECT(ADDRESS($F139,5,4,1,$F$3))</f>
        <v>2</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77</v>
      </c>
      <c r="B141" s="203">
        <f ca="1">INDIRECT(ADDRESS($F141,2,4,1,$F$3))</f>
        <v>923121</v>
      </c>
      <c r="C141" s="204" t="str">
        <f ca="1">INDIRECT(ADDRESS($F141,3,4,1,$F$3))</f>
        <v>HEKTOMETROVNÍK</v>
      </c>
      <c r="D141" s="205" t="str">
        <f ca="1">INDIRECT(ADDRESS($F141,4,4,1,$F$3))</f>
        <v>KUS</v>
      </c>
      <c r="E141" s="206">
        <f ca="1">INDIRECT(ADDRESS($F141,5,4,1,$F$3))</f>
        <v>8</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78</v>
      </c>
      <c r="B143" s="203">
        <f ca="1">INDIRECT(ADDRESS($F143,2,4,1,$F$3))</f>
        <v>923131</v>
      </c>
      <c r="C143" s="204" t="str">
        <f ca="1">INDIRECT(ADDRESS($F143,3,4,1,$F$3))</f>
        <v>NÁMEZNÍK</v>
      </c>
      <c r="D143" s="205" t="str">
        <f ca="1">INDIRECT(ADDRESS($F143,4,4,1,$F$3))</f>
        <v>KUS</v>
      </c>
      <c r="E143" s="206">
        <f ca="1">INDIRECT(ADDRESS($F143,5,4,1,$F$3))</f>
        <v>19</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79</v>
      </c>
      <c r="B145" s="203">
        <f ca="1">INDIRECT(ADDRESS($F145,2,4,1,$F$3))</f>
        <v>923431</v>
      </c>
      <c r="C145" s="204" t="str">
        <f ca="1">INDIRECT(ADDRESS($F145,3,4,1,$F$3))</f>
        <v>NÁVĚST "KONEC NÁSTUPIŠTĚ"</v>
      </c>
      <c r="D145" s="205" t="str">
        <f ca="1">INDIRECT(ADDRESS($F145,4,4,1,$F$3))</f>
        <v>KUS</v>
      </c>
      <c r="E145" s="206">
        <f ca="1">INDIRECT(ADDRESS($F145,5,4,1,$F$3))</f>
        <v>4</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80</v>
      </c>
      <c r="B147" s="203">
        <f ca="1">INDIRECT(ADDRESS($F147,2,4,1,$F$3))</f>
        <v>923471</v>
      </c>
      <c r="C147" s="204" t="str">
        <f ca="1">INDIRECT(ADDRESS($F147,3,4,1,$F$3))</f>
        <v>SKLONOVNÍK</v>
      </c>
      <c r="D147" s="205" t="str">
        <f ca="1">INDIRECT(ADDRESS($F147,4,4,1,$F$3))</f>
        <v>KUS</v>
      </c>
      <c r="E147" s="206">
        <f ca="1">INDIRECT(ADDRESS($F147,5,4,1,$F$3))</f>
        <v>3</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81</v>
      </c>
      <c r="B149" s="203">
        <f ca="1">INDIRECT(ADDRESS($F149,2,4,1,$F$3))</f>
        <v>923441</v>
      </c>
      <c r="C149" s="204" t="str">
        <f ca="1">INDIRECT(ADDRESS($F149,3,4,1,$F$3))</f>
        <v>NÁVĚST "POSUN ZAKÁZÁN"</v>
      </c>
      <c r="D149" s="205" t="str">
        <f ca="1">INDIRECT(ADDRESS($F149,4,4,1,$F$3))</f>
        <v>KUS</v>
      </c>
      <c r="E149" s="206">
        <f ca="1">INDIRECT(ADDRESS($F149,5,4,1,$F$3))</f>
        <v>1</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82</v>
      </c>
      <c r="B151" s="203" t="str">
        <f ca="1">INDIRECT(ADDRESS($F151,2,4,1,$F$3))</f>
        <v>R</v>
      </c>
      <c r="C151" s="204" t="str">
        <f ca="1">INDIRECT(ADDRESS($F151,3,4,1,$F$3))</f>
        <v>Hraničník</v>
      </c>
      <c r="D151" s="205" t="str">
        <f ca="1">INDIRECT(ADDRESS($F151,4,4,1,$F$3))</f>
        <v>KUS</v>
      </c>
      <c r="E151" s="206">
        <f ca="1">INDIRECT(ADDRESS($F151,5,4,1,$F$3))</f>
        <v>1</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83</v>
      </c>
      <c r="B153" s="203">
        <f ca="1">INDIRECT(ADDRESS($F153,2,4,1,$F$3))</f>
        <v>923821</v>
      </c>
      <c r="C153" s="204" t="str">
        <f ca="1">INDIRECT(ADDRESS($F153,3,4,1,$F$3))</f>
        <v>SLOUPEK DN 60 PRO NÁVĚST</v>
      </c>
      <c r="D153" s="205" t="str">
        <f ca="1">INDIRECT(ADDRESS($F153,4,4,1,$F$3))</f>
        <v>KUS</v>
      </c>
      <c r="E153" s="206">
        <f ca="1">INDIRECT(ADDRESS($F153,5,4,1,$F$3))</f>
        <v>11</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84</v>
      </c>
      <c r="B155" s="203">
        <f ca="1">INDIRECT(ADDRESS($F155,2,4,1,$F$3))</f>
        <v>923941</v>
      </c>
      <c r="C155" s="204" t="str">
        <f ca="1">INDIRECT(ADDRESS($F155,3,4,1,$F$3))</f>
        <v>ZAJIŠŤOVACÍ ZNAČKA KONZOLOVÁ (K) VČETNĚ OCELOVÉHO SLOUPKU</v>
      </c>
      <c r="D155" s="205" t="str">
        <f ca="1">INDIRECT(ADDRESS($F155,4,4,1,$F$3))</f>
        <v>KUS</v>
      </c>
      <c r="E155" s="206">
        <f ca="1">INDIRECT(ADDRESS($F155,5,4,1,$F$3))</f>
        <v>103</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85</v>
      </c>
      <c r="B157" s="203">
        <f ca="1">INDIRECT(ADDRESS($F157,2,4,1,$F$3))</f>
        <v>965010</v>
      </c>
      <c r="C157" s="204" t="str">
        <f ca="1">INDIRECT(ADDRESS($F157,3,4,1,$F$3))</f>
        <v>Odstranění kolejového lože a drážních stezek</v>
      </c>
      <c r="D157" s="205" t="str">
        <f ca="1">INDIRECT(ADDRESS($F157,4,4,1,$F$3))</f>
        <v>m3</v>
      </c>
      <c r="E157" s="206">
        <f ca="1">INDIRECT(ADDRESS($F157,5,4,1,$F$3))</f>
        <v>15531.2734</v>
      </c>
      <c r="F157" s="207">
        <f>F155+1</f>
        <v>84</v>
      </c>
      <c r="G157" s="208" t="str">
        <f ca="1">IF(A157="","",IF(A157="S","",IF(A157=0,"","tisk")))</f>
        <v>tisk</v>
      </c>
      <c r="H157" s="193">
        <f ca="1">1000*ROUND(E157,3)-1000*E157</f>
        <v>-0.40000000037252903</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(992,3*3,0965+2957,2*3,537+1450+1830*0,3)=15531,2734</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86</v>
      </c>
      <c r="B159" s="203">
        <f ca="1">INDIRECT(ADDRESS($F159,2,4,1,$F$3))</f>
        <v>965023</v>
      </c>
      <c r="C159" s="204" t="str">
        <f ca="1">INDIRECT(ADDRESS($F159,3,4,1,$F$3))</f>
        <v>Odstranění kolejového lože a drážních stezek - odvoz na recyklaci</v>
      </c>
      <c r="D159" s="205" t="str">
        <f ca="1">INDIRECT(ADDRESS($F159,4,4,1,$F$3))</f>
        <v>m3km</v>
      </c>
      <c r="E159" s="206">
        <f ca="1">INDIRECT(ADDRESS($F159,5,4,1,$F$3))</f>
        <v>232969.10019999999</v>
      </c>
      <c r="F159" s="207">
        <f>F157+1</f>
        <v>85</v>
      </c>
      <c r="G159" s="208" t="str">
        <f ca="1">IF(A159="","",IF(A159="S","",IF(A159=0,"","tisk")))</f>
        <v>tisk</v>
      </c>
      <c r="H159" s="193">
        <f ca="1">1000*ROUND(E159,3)-1000*E159</f>
        <v>-0.19999998807907104</v>
      </c>
      <c r="I159" s="209" t="str">
        <f ca="1">IF(A159="Díl:","díl","")</f>
        <v/>
      </c>
      <c r="J159" s="92"/>
      <c r="K159" s="92"/>
      <c r="L159" s="87"/>
      <c r="M159" s="88"/>
      <c r="N159" s="89"/>
      <c r="O159" s="90"/>
      <c r="P159" s="72"/>
      <c r="Q159" s="72"/>
      <c r="R159" s="32"/>
    </row>
    <row r="160" spans="1:18" x14ac:dyDescent="0.2">
      <c r="A160" s="196"/>
      <c r="B160" s="196"/>
      <c r="C160" s="197" t="str">
        <f ca="1">IF(ISNUMBER(E159)=TRUE,INDIRECT(ADDRESS($F159,16,4,1,$F$3)),"")</f>
        <v>Recyklace do 15 km (992,3*3,0965+2957,2*3,537+1450+1830*0,3)*15=232969,1002</v>
      </c>
      <c r="D160" s="198"/>
      <c r="E160" s="199"/>
      <c r="F160" s="200"/>
      <c r="G160" s="201" t="str">
        <f ca="1">IF(C160="","",IF(C160=0,"","tisk"))</f>
        <v>tisk</v>
      </c>
      <c r="H160" s="202"/>
      <c r="I160" s="91"/>
      <c r="J160" s="92"/>
      <c r="K160" s="92"/>
      <c r="L160" s="87"/>
      <c r="M160" s="88"/>
      <c r="N160" s="89"/>
      <c r="O160" s="90"/>
      <c r="P160" s="72"/>
      <c r="Q160" s="72"/>
      <c r="R160" s="32"/>
    </row>
    <row r="161" spans="1:18" x14ac:dyDescent="0.2">
      <c r="A161" s="203">
        <f ca="1">INDIRECT(ADDRESS($F161,1,4,1,$F$3))</f>
        <v>87</v>
      </c>
      <c r="B161" s="203">
        <f ca="1">INDIRECT(ADDRESS($F161,2,4,1,$F$3))</f>
        <v>965021</v>
      </c>
      <c r="C161" s="204" t="str">
        <f ca="1">INDIRECT(ADDRESS($F161,3,4,1,$F$3))</f>
        <v>Odstranění kolejového lože a drážních stezek - odvoz na skládku</v>
      </c>
      <c r="D161" s="205" t="str">
        <f ca="1">INDIRECT(ADDRESS($F161,4,4,1,$F$3))</f>
        <v>m3km</v>
      </c>
      <c r="E161" s="206">
        <f ca="1">INDIRECT(ADDRESS($F161,5,4,1,$F$3))</f>
        <v>129984.55009999999</v>
      </c>
      <c r="F161" s="207">
        <f>F159+1</f>
        <v>86</v>
      </c>
      <c r="G161" s="208" t="str">
        <f ca="1">IF(A161="","",IF(A161="S","",IF(A161=0,"","tisk")))</f>
        <v>tisk</v>
      </c>
      <c r="H161" s="193">
        <f ca="1">1000*ROUND(E161,3)-1000*E161</f>
        <v>-9.9999994039535522E-2</v>
      </c>
      <c r="I161" s="212" t="str">
        <f ca="1">IF(A161="Díl:","díl","")</f>
        <v/>
      </c>
      <c r="J161" s="92"/>
      <c r="K161" s="92"/>
      <c r="L161" s="87"/>
      <c r="M161" s="88"/>
      <c r="N161" s="89"/>
      <c r="O161" s="90"/>
      <c r="P161" s="72"/>
      <c r="Q161" s="72"/>
      <c r="R161" s="32"/>
    </row>
    <row r="162" spans="1:18" x14ac:dyDescent="0.2">
      <c r="A162" s="196"/>
      <c r="B162" s="196"/>
      <c r="C162" s="197" t="str">
        <f ca="1">IF(ISNUMBER(E161)=TRUE,INDIRECT(ADDRESS($F161,16,4,1,$F$3)),"")</f>
        <v>Skládka  do 15 km (992,3*3,0965+2957,2*3,537+1450+1830*0,3)*0,5*15+270*50=129984,5501</v>
      </c>
      <c r="D162" s="198"/>
      <c r="E162" s="199"/>
      <c r="F162" s="200"/>
      <c r="G162" s="201" t="str">
        <f ca="1">IF(C162="","",IF(C162=0,"","tisk"))</f>
        <v>tisk</v>
      </c>
      <c r="H162" s="202"/>
      <c r="I162" s="91"/>
      <c r="J162" s="214"/>
      <c r="K162" s="92"/>
      <c r="L162" s="87"/>
      <c r="M162" s="88"/>
      <c r="N162" s="89"/>
      <c r="O162" s="90"/>
      <c r="P162" s="72"/>
      <c r="Q162" s="72"/>
      <c r="R162" s="32"/>
    </row>
    <row r="163" spans="1:18" ht="25.5" x14ac:dyDescent="0.2">
      <c r="A163" s="203">
        <f ca="1">INDIRECT(ADDRESS($F163,1,4,1,$F$3))</f>
        <v>88</v>
      </c>
      <c r="B163" s="203">
        <f ca="1">INDIRECT(ADDRESS($F163,2,4,1,$F$3))</f>
        <v>965113</v>
      </c>
      <c r="C163" s="204" t="str">
        <f ca="1">INDIRECT(ADDRESS($F163,3,4,1,$F$3))</f>
        <v>Demontáž koleje na betonových pražcích do kolejových polí s odvozem na montážní základnu s následným rozebráním</v>
      </c>
      <c r="D163" s="205" t="str">
        <f ca="1">INDIRECT(ADDRESS($F163,4,4,1,$F$3))</f>
        <v>M</v>
      </c>
      <c r="E163" s="206">
        <f ca="1">INDIRECT(ADDRESS($F163,5,4,1,$F$3))</f>
        <v>2957.2</v>
      </c>
      <c r="F163" s="207">
        <f>F161+1</f>
        <v>87</v>
      </c>
      <c r="G163" s="208" t="str">
        <f ca="1">IF(A163="","",IF(A163="S","",IF(A163=0,"","tisk")))</f>
        <v>tisk</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ht="25.5" x14ac:dyDescent="0.2">
      <c r="A165" s="203">
        <f ca="1">INDIRECT(ADDRESS($F165,1,4,1,$F$3))</f>
        <v>89</v>
      </c>
      <c r="B165" s="203">
        <f ca="1">INDIRECT(ADDRESS($F165,2,4,1,$F$3))</f>
        <v>965116</v>
      </c>
      <c r="C165" s="204" t="str">
        <f ca="1">INDIRECT(ADDRESS($F165,3,4,1,$F$3))</f>
        <v>Demontáž koleje na betonových pražcích - odvoz rozebraných součástí (z místa demontáže nebo z montážní základny) k likvidaci</v>
      </c>
      <c r="D165" s="205" t="str">
        <f ca="1">INDIRECT(ADDRESS($F165,4,4,1,$F$3))</f>
        <v>T.KM</v>
      </c>
      <c r="E165" s="206">
        <f ca="1">INDIRECT(ADDRESS($F165,5,4,1,$F$3))</f>
        <v>32978.6944</v>
      </c>
      <c r="F165" s="207">
        <f>F163+1</f>
        <v>88</v>
      </c>
      <c r="G165" s="208" t="str">
        <f ca="1">IF(A165="","",IF(A165="S","",IF(A165=0,"","tisk")))</f>
        <v>tisk</v>
      </c>
      <c r="H165" s="193">
        <f ca="1">1000*ROUND(E165,3)-1000*E165</f>
        <v>-0.39999999478459358</v>
      </c>
      <c r="I165" s="209" t="str">
        <f ca="1">IF(A165="Díl:","díl","")</f>
        <v/>
      </c>
      <c r="J165" s="92"/>
      <c r="K165" s="92"/>
      <c r="L165" s="87"/>
      <c r="M165" s="88"/>
      <c r="N165" s="89"/>
      <c r="O165" s="90"/>
      <c r="P165" s="72"/>
      <c r="Q165" s="72"/>
      <c r="R165" s="32"/>
    </row>
    <row r="166" spans="1:18" ht="24" x14ac:dyDescent="0.2">
      <c r="A166" s="196"/>
      <c r="B166" s="196"/>
      <c r="C166" s="197" t="str">
        <f ca="1">IF(ISNUMBER(E165)=TRUE,INDIRECT(ADDRESS($F165,16,4,1,$F$3)),"")</f>
        <v>Demontáž kolejí na betonových pražcích. 2957,2 m rozdělení "d", hmotnost pražce á 272kg.  Vzdálenost 25km.   2957,2*1,64*0,272*25=32978,6944</v>
      </c>
      <c r="D166" s="198"/>
      <c r="E166" s="199"/>
      <c r="F166" s="200"/>
      <c r="G166" s="201" t="str">
        <f ca="1">IF(C166="","",IF(C166=0,"","tisk"))</f>
        <v>tisk</v>
      </c>
      <c r="H166" s="202"/>
      <c r="I166" s="91"/>
      <c r="J166" s="92"/>
      <c r="K166" s="92"/>
      <c r="L166" s="87"/>
      <c r="M166" s="88"/>
      <c r="N166" s="89"/>
      <c r="O166" s="90"/>
      <c r="P166" s="72"/>
      <c r="Q166" s="72"/>
      <c r="R166" s="32"/>
    </row>
    <row r="167" spans="1:18" ht="25.5" x14ac:dyDescent="0.2">
      <c r="A167" s="203">
        <f ca="1">INDIRECT(ADDRESS($F167,1,4,1,$F$3))</f>
        <v>90</v>
      </c>
      <c r="B167" s="203">
        <f ca="1">INDIRECT(ADDRESS($F167,2,4,1,$F$3))</f>
        <v>965123</v>
      </c>
      <c r="C167" s="204" t="str">
        <f ca="1">INDIRECT(ADDRESS($F167,3,4,1,$F$3))</f>
        <v>Demontáž koleje na dřevěných pražcích do kolejových polí s odvozem na montážní základnu s následným rozebráním</v>
      </c>
      <c r="D167" s="205" t="str">
        <f ca="1">INDIRECT(ADDRESS($F167,4,4,1,$F$3))</f>
        <v>M</v>
      </c>
      <c r="E167" s="206">
        <f ca="1">INDIRECT(ADDRESS($F167,5,4,1,$F$3))</f>
        <v>992.3</v>
      </c>
      <c r="F167" s="207">
        <f>F165+1</f>
        <v>89</v>
      </c>
      <c r="G167" s="208" t="str">
        <f ca="1">IF(A167="","",IF(A167="S","",IF(A167=0,"","tisk")))</f>
        <v>tisk</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ht="25.5" x14ac:dyDescent="0.2">
      <c r="A169" s="203">
        <f ca="1">INDIRECT(ADDRESS($F169,1,4,1,$F$3))</f>
        <v>91</v>
      </c>
      <c r="B169" s="203">
        <f ca="1">INDIRECT(ADDRESS($F169,2,4,1,$F$3))</f>
        <v>965126</v>
      </c>
      <c r="C169" s="204" t="str">
        <f ca="1">INDIRECT(ADDRESS($F169,3,4,1,$F$3))</f>
        <v>Demontáž koleje na dřevěných pražcích - odvoz rozebraných součástí (z místa demontáže nebo z montážní základny) k likvidaci</v>
      </c>
      <c r="D169" s="205" t="str">
        <f ca="1">INDIRECT(ADDRESS($F169,4,4,1,$F$3))</f>
        <v>T.KM</v>
      </c>
      <c r="E169" s="206">
        <f ca="1">INDIRECT(ADDRESS($F169,5,4,1,$F$3))</f>
        <v>6509.4880000000003</v>
      </c>
      <c r="F169" s="207">
        <f>F167+1</f>
        <v>90</v>
      </c>
      <c r="G169" s="208" t="str">
        <f ca="1">IF(A169="","",IF(A169="S","",IF(A169=0,"","tisk")))</f>
        <v>tisk</v>
      </c>
      <c r="H169" s="193">
        <f ca="1">1000*ROUND(E169,3)-1000*E169</f>
        <v>0</v>
      </c>
      <c r="I169" s="209" t="str">
        <f ca="1">IF(A169="Díl:","díl","")</f>
        <v/>
      </c>
      <c r="J169" s="92"/>
      <c r="K169" s="92"/>
      <c r="L169" s="87"/>
      <c r="M169" s="88"/>
      <c r="N169" s="89"/>
      <c r="O169" s="90"/>
      <c r="P169" s="72"/>
      <c r="Q169" s="72"/>
      <c r="R169" s="32"/>
    </row>
    <row r="170" spans="1:18" ht="24" x14ac:dyDescent="0.2">
      <c r="A170" s="196"/>
      <c r="B170" s="196"/>
      <c r="C170" s="197" t="str">
        <f ca="1">IF(ISNUMBER(E169)=TRUE,INDIRECT(ADDRESS($F169,16,4,1,$F$3)),"")</f>
        <v>Délka koleje na dřevěných pražcích x rozdělení x hmotnost dřevěného pražce x vzdálenost 992,3*1,64*0,1*40=6509,4880</v>
      </c>
      <c r="D170" s="198"/>
      <c r="E170" s="199"/>
      <c r="F170" s="200"/>
      <c r="G170" s="201" t="str">
        <f ca="1">IF(C170="","",IF(C170=0,"","tisk"))</f>
        <v>tisk</v>
      </c>
      <c r="H170" s="202"/>
      <c r="I170" s="91"/>
      <c r="J170" s="92"/>
      <c r="K170" s="92"/>
      <c r="L170" s="87"/>
      <c r="M170" s="88"/>
      <c r="N170" s="89"/>
      <c r="O170" s="90"/>
      <c r="P170" s="72"/>
      <c r="Q170" s="72"/>
      <c r="R170" s="32"/>
    </row>
    <row r="171" spans="1:18" ht="25.5" x14ac:dyDescent="0.2">
      <c r="A171" s="203">
        <f ca="1">INDIRECT(ADDRESS($F171,1,4,1,$F$3))</f>
        <v>92</v>
      </c>
      <c r="B171" s="203">
        <f ca="1">INDIRECT(ADDRESS($F171,2,4,1,$F$3))</f>
        <v>965223</v>
      </c>
      <c r="C171" s="204" t="str">
        <f ca="1">INDIRECT(ADDRESS($F171,3,4,1,$F$3))</f>
        <v>Demontáž výhybkové konstrukce na dřevěných pražcích do kolejových polí s odvozem na montážní základnu s následným rozebráním</v>
      </c>
      <c r="D171" s="205" t="str">
        <f ca="1">INDIRECT(ADDRESS($F171,4,4,1,$F$3))</f>
        <v>M</v>
      </c>
      <c r="E171" s="206">
        <f ca="1">INDIRECT(ADDRESS($F171,5,4,1,$F$3))</f>
        <v>1146.5060000000001</v>
      </c>
      <c r="F171" s="207">
        <f>F169+1</f>
        <v>91</v>
      </c>
      <c r="G171" s="208" t="str">
        <f ca="1">IF(A171="","",IF(A171="S","",IF(A171=0,"","tisk")))</f>
        <v>tisk</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ht="25.5" x14ac:dyDescent="0.2">
      <c r="A173" s="203">
        <f ca="1">INDIRECT(ADDRESS($F173,1,4,1,$F$3))</f>
        <v>93</v>
      </c>
      <c r="B173" s="203">
        <f ca="1">INDIRECT(ADDRESS($F173,2,4,1,$F$3))</f>
        <v>965226</v>
      </c>
      <c r="C173" s="204" t="str">
        <f ca="1">INDIRECT(ADDRESS($F173,3,4,1,$F$3))</f>
        <v>Demontáž výhybkové konstrukce na dřevěných pražcích - odvoz rozebraných součástí (z místa demontáže nebo z montážní základny) k likvidaci</v>
      </c>
      <c r="D173" s="205" t="str">
        <f ca="1">INDIRECT(ADDRESS($F173,4,4,1,$F$3))</f>
        <v>T.KM</v>
      </c>
      <c r="E173" s="206">
        <f ca="1">INDIRECT(ADDRESS($F173,5,4,1,$F$3))</f>
        <v>5860</v>
      </c>
      <c r="F173" s="207">
        <f>F171+1</f>
        <v>92</v>
      </c>
      <c r="G173" s="208" t="str">
        <f ca="1">IF(A173="","",IF(A173="S","",IF(A173=0,"","tisk")))</f>
        <v>tisk</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t="str">
        <f ca="1">IF(ISNUMBER(E173)=TRUE,INDIRECT(ADDRESS($F173,16,4,1,$F$3)),"")</f>
        <v>hmotnost pražců z výhybek x 40km 146,5*40=5860,0000</v>
      </c>
      <c r="D174" s="198"/>
      <c r="E174" s="199"/>
      <c r="F174" s="200"/>
      <c r="G174" s="201" t="str">
        <f ca="1">IF(C174="","",IF(C174=0,"","tisk"))</f>
        <v>tisk</v>
      </c>
      <c r="H174" s="202"/>
      <c r="I174" s="91"/>
      <c r="J174" s="92"/>
      <c r="K174" s="92"/>
      <c r="L174" s="87"/>
      <c r="M174" s="88"/>
      <c r="N174" s="89"/>
      <c r="O174" s="90"/>
      <c r="P174" s="72"/>
      <c r="Q174" s="72"/>
      <c r="R174" s="32"/>
    </row>
    <row r="175" spans="1:18" x14ac:dyDescent="0.2">
      <c r="A175" s="203">
        <f ca="1">INDIRECT(ADDRESS($F175,1,4,1,$F$3))</f>
        <v>94</v>
      </c>
      <c r="B175" s="203">
        <f ca="1">INDIRECT(ADDRESS($F175,2,4,1,$F$3))</f>
        <v>965821</v>
      </c>
      <c r="C175" s="204" t="str">
        <f ca="1">INDIRECT(ADDRESS($F175,3,4,1,$F$3))</f>
        <v>Demontáž kilometrovníku, hektometrovníku, mezníku</v>
      </c>
      <c r="D175" s="205" t="str">
        <f ca="1">INDIRECT(ADDRESS($F175,4,4,1,$F$3))</f>
        <v>KUS</v>
      </c>
      <c r="E175" s="206">
        <f ca="1">INDIRECT(ADDRESS($F175,5,4,1,$F$3))</f>
        <v>10</v>
      </c>
      <c r="F175" s="207">
        <f>F173+1</f>
        <v>93</v>
      </c>
      <c r="G175" s="208" t="str">
        <f ca="1">IF(A175="","",IF(A175="S","",IF(A175=0,"","tisk")))</f>
        <v>tisk</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ht="25.5" x14ac:dyDescent="0.2">
      <c r="A177" s="203">
        <f ca="1">INDIRECT(ADDRESS($F177,1,4,1,$F$3))</f>
        <v>95</v>
      </c>
      <c r="B177" s="203">
        <f ca="1">INDIRECT(ADDRESS($F177,2,4,1,$F$3))</f>
        <v>965822</v>
      </c>
      <c r="C177" s="204" t="str">
        <f ca="1">INDIRECT(ADDRESS($F177,3,4,1,$F$3))</f>
        <v>Demontáž kilometrovníku, hektometrovníku, mezníku - odvoz (na likvidaci odpadů nebo jiné určené místo)</v>
      </c>
      <c r="D177" s="205" t="str">
        <f ca="1">INDIRECT(ADDRESS($F177,4,4,1,$F$3))</f>
        <v>T.KM</v>
      </c>
      <c r="E177" s="206">
        <f ca="1">INDIRECT(ADDRESS($F177,5,4,1,$F$3))</f>
        <v>51.25</v>
      </c>
      <c r="F177" s="207">
        <f>F175+1</f>
        <v>94</v>
      </c>
      <c r="G177" s="208" t="str">
        <f ca="1">IF(A177="","",IF(A177="S","",IF(A177=0,"","tisk")))</f>
        <v>tisk</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t="str">
        <f ca="1">IF(ISNUMBER(E177)=TRUE,INDIRECT(ADDRESS($F177,16,4,1,$F$3)),"")</f>
        <v>2xKilometrovník + 8 x hektometrovník x vzdálenost (2*0,397+8*0,157)*25=51,2500</v>
      </c>
      <c r="D178" s="198"/>
      <c r="E178" s="199"/>
      <c r="F178" s="200"/>
      <c r="G178" s="201" t="str">
        <f ca="1">IF(C178="","",IF(C178=0,"","tisk"))</f>
        <v>tisk</v>
      </c>
      <c r="H178" s="202"/>
      <c r="I178" s="91"/>
      <c r="J178" s="92"/>
      <c r="K178" s="92"/>
      <c r="L178" s="87"/>
      <c r="M178" s="88"/>
      <c r="N178" s="89"/>
      <c r="O178" s="90"/>
      <c r="P178" s="72"/>
      <c r="Q178" s="72"/>
      <c r="R178" s="32"/>
    </row>
    <row r="179" spans="1:18" x14ac:dyDescent="0.2">
      <c r="A179" s="203">
        <f ca="1">INDIRECT(ADDRESS($F179,1,4,1,$F$3))</f>
        <v>96</v>
      </c>
      <c r="B179" s="203">
        <f ca="1">INDIRECT(ADDRESS($F179,2,4,1,$F$3))</f>
        <v>965831</v>
      </c>
      <c r="C179" s="204" t="str">
        <f ca="1">INDIRECT(ADDRESS($F179,3,4,1,$F$3))</f>
        <v>Demontáž námezníku</v>
      </c>
      <c r="D179" s="205" t="str">
        <f ca="1">INDIRECT(ADDRESS($F179,4,4,1,$F$3))</f>
        <v>KUS</v>
      </c>
      <c r="E179" s="206">
        <f ca="1">INDIRECT(ADDRESS($F179,5,4,1,$F$3))</f>
        <v>18</v>
      </c>
      <c r="F179" s="207">
        <f>F177+1</f>
        <v>95</v>
      </c>
      <c r="G179" s="208" t="str">
        <f ca="1">IF(A179="","",IF(A179="S","",IF(A179=0,"","tisk")))</f>
        <v>tisk</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97</v>
      </c>
      <c r="B181" s="203">
        <f ca="1">INDIRECT(ADDRESS($F181,2,4,1,$F$3))</f>
        <v>965832</v>
      </c>
      <c r="C181" s="204" t="str">
        <f ca="1">INDIRECT(ADDRESS($F181,3,4,1,$F$3))</f>
        <v>Demontáž námezníku - odvoz (na likvidaci odpadů nebo jiné určené místo)</v>
      </c>
      <c r="D181" s="205" t="str">
        <f ca="1">INDIRECT(ADDRESS($F181,4,4,1,$F$3))</f>
        <v>T.KM</v>
      </c>
      <c r="E181" s="206">
        <f ca="1">INDIRECT(ADDRESS($F181,5,4,1,$F$3))</f>
        <v>25.2</v>
      </c>
      <c r="F181" s="207">
        <f>F179+1</f>
        <v>96</v>
      </c>
      <c r="G181" s="208" t="str">
        <f ca="1">IF(A181="","",IF(A181="S","",IF(A181=0,"","tisk")))</f>
        <v>tisk</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t="str">
        <f ca="1">IF(ISNUMBER(E181)=TRUE,INDIRECT(ADDRESS($F181,16,4,1,$F$3)),"")</f>
        <v>18*0,056*25=25,2000</v>
      </c>
      <c r="D182" s="198"/>
      <c r="E182" s="199"/>
      <c r="F182" s="200"/>
      <c r="G182" s="201" t="str">
        <f ca="1">IF(C182="","",IF(C182=0,"","tisk"))</f>
        <v>tisk</v>
      </c>
      <c r="H182" s="202"/>
      <c r="I182" s="91"/>
      <c r="J182" s="92"/>
      <c r="K182" s="92"/>
      <c r="L182" s="87"/>
      <c r="M182" s="88"/>
      <c r="N182" s="89"/>
      <c r="O182" s="90"/>
      <c r="P182" s="72"/>
      <c r="Q182" s="72"/>
    </row>
    <row r="183" spans="1:18" x14ac:dyDescent="0.2">
      <c r="A183" s="203">
        <f ca="1">INDIRECT(ADDRESS($F183,1,4,1,$F$3))</f>
        <v>98</v>
      </c>
      <c r="B183" s="203">
        <f ca="1">INDIRECT(ADDRESS($F183,2,4,1,$F$3))</f>
        <v>965841</v>
      </c>
      <c r="C183" s="204" t="str">
        <f ca="1">INDIRECT(ADDRESS($F183,3,4,1,$F$3))</f>
        <v>Demontáž jakékoliv návěsti</v>
      </c>
      <c r="D183" s="205" t="str">
        <f ca="1">INDIRECT(ADDRESS($F183,4,4,1,$F$3))</f>
        <v>KUS</v>
      </c>
      <c r="E183" s="206">
        <f ca="1">INDIRECT(ADDRESS($F183,5,4,1,$F$3))</f>
        <v>7</v>
      </c>
      <c r="F183" s="207">
        <f>F181+1</f>
        <v>97</v>
      </c>
      <c r="G183" s="208" t="str">
        <f ca="1">IF(A183="","",IF(A183="S","",IF(A183=0,"","tisk")))</f>
        <v>tisk</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99</v>
      </c>
      <c r="B185" s="203">
        <f ca="1">INDIRECT(ADDRESS($F185,2,4,1,$F$3))</f>
        <v>965842</v>
      </c>
      <c r="C185" s="204" t="str">
        <f ca="1">INDIRECT(ADDRESS($F185,3,4,1,$F$3))</f>
        <v>Demontáž jakékoliv návěsti - odvoz (na likvidaci odpadů nebo jiné určené místo)</v>
      </c>
      <c r="D185" s="205" t="str">
        <f ca="1">INDIRECT(ADDRESS($F185,4,4,1,$F$3))</f>
        <v>T.KM</v>
      </c>
      <c r="E185" s="206">
        <f ca="1">INDIRECT(ADDRESS($F185,5,4,1,$F$3))</f>
        <v>8.75</v>
      </c>
      <c r="F185" s="207">
        <f>F183+1</f>
        <v>98</v>
      </c>
      <c r="G185" s="208" t="str">
        <f ca="1">IF(A185="","",IF(A185="S","",IF(A185=0,"","tisk")))</f>
        <v>tisk</v>
      </c>
      <c r="H185" s="193">
        <f ca="1">1000*ROUND(E185,3)-1000*E185</f>
        <v>0</v>
      </c>
      <c r="I185" s="209" t="str">
        <f ca="1">IF(A185="Díl:","díl","")</f>
        <v/>
      </c>
      <c r="J185" s="92"/>
      <c r="K185" s="92"/>
      <c r="L185" s="87"/>
      <c r="M185" s="88"/>
      <c r="N185" s="89"/>
      <c r="O185" s="90"/>
      <c r="P185" s="72"/>
      <c r="Q185" s="72"/>
    </row>
    <row r="186" spans="1:18" x14ac:dyDescent="0.2">
      <c r="A186" s="196"/>
      <c r="B186" s="196"/>
      <c r="C186" s="197" t="str">
        <f ca="1">IF(ISNUMBER(E185)=TRUE,INDIRECT(ADDRESS($F185,16,4,1,$F$3)),"")</f>
        <v>7*0,050*25=8,7500</v>
      </c>
      <c r="D186" s="198"/>
      <c r="E186" s="199"/>
      <c r="F186" s="200"/>
      <c r="G186" s="201" t="str">
        <f ca="1">IF(C186="","",IF(C186=0,"","tisk"))</f>
        <v>tisk</v>
      </c>
      <c r="H186" s="202"/>
      <c r="I186" s="91"/>
      <c r="J186" s="92"/>
      <c r="K186" s="92"/>
      <c r="L186" s="87"/>
      <c r="M186" s="88"/>
      <c r="N186" s="89"/>
      <c r="O186" s="90"/>
      <c r="P186" s="72"/>
      <c r="Q186" s="72"/>
    </row>
    <row r="187" spans="1:18" x14ac:dyDescent="0.2">
      <c r="A187" s="203">
        <f ca="1">INDIRECT(ADDRESS($F187,1,4,1,$F$3))</f>
        <v>100</v>
      </c>
      <c r="B187" s="203">
        <f ca="1">INDIRECT(ADDRESS($F187,2,4,1,$F$3))</f>
        <v>965851</v>
      </c>
      <c r="C187" s="204" t="str">
        <f ca="1">INDIRECT(ADDRESS($F187,3,4,1,$F$3))</f>
        <v>Demontáž zajišťovací značky</v>
      </c>
      <c r="D187" s="205" t="str">
        <f ca="1">INDIRECT(ADDRESS($F187,4,4,1,$F$3))</f>
        <v>KUS</v>
      </c>
      <c r="E187" s="206">
        <f ca="1">INDIRECT(ADDRESS($F187,5,4,1,$F$3))</f>
        <v>103</v>
      </c>
      <c r="F187" s="207">
        <f>F185+1</f>
        <v>99</v>
      </c>
      <c r="G187" s="208" t="str">
        <f ca="1">IF(A187="","",IF(A187="S","",IF(A187=0,"","tisk")))</f>
        <v>tisk</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101</v>
      </c>
      <c r="B189" s="203">
        <f ca="1">INDIRECT(ADDRESS($F189,2,4,1,$F$3))</f>
        <v>965852</v>
      </c>
      <c r="C189" s="204" t="str">
        <f ca="1">INDIRECT(ADDRESS($F189,3,4,1,$F$3))</f>
        <v>Demontáž zajišťovací značky - odvoz (na likvidaci odpadů nebo jiné určené místo)</v>
      </c>
      <c r="D189" s="205" t="str">
        <f ca="1">INDIRECT(ADDRESS($F189,4,4,1,$F$3))</f>
        <v>T.KM</v>
      </c>
      <c r="E189" s="206">
        <f ca="1">INDIRECT(ADDRESS($F189,5,4,1,$F$3))</f>
        <v>175.1</v>
      </c>
      <c r="F189" s="207">
        <f>F187+1</f>
        <v>100</v>
      </c>
      <c r="G189" s="208" t="str">
        <f ca="1">IF(A189="","",IF(A189="S","",IF(A189=0,"","tisk")))</f>
        <v>tisk</v>
      </c>
      <c r="H189" s="193">
        <f ca="1">1000*ROUND(E189,3)-1000*E189</f>
        <v>0</v>
      </c>
      <c r="I189" s="209" t="str">
        <f ca="1">IF(A189="Díl:","díl","")</f>
        <v/>
      </c>
      <c r="J189" s="92"/>
      <c r="K189" s="92"/>
      <c r="L189" s="87"/>
      <c r="M189" s="88"/>
      <c r="N189" s="89"/>
      <c r="O189" s="90"/>
      <c r="P189" s="72"/>
      <c r="Q189" s="72"/>
    </row>
    <row r="190" spans="1:18" x14ac:dyDescent="0.2">
      <c r="A190" s="196"/>
      <c r="B190" s="196"/>
      <c r="C190" s="197" t="str">
        <f ca="1">IF(ISNUMBER(E189)=TRUE,INDIRECT(ADDRESS($F189,16,4,1,$F$3)),"")</f>
        <v>103*0,068*25=175,1000</v>
      </c>
      <c r="D190" s="198"/>
      <c r="E190" s="199"/>
      <c r="F190" s="200"/>
      <c r="G190" s="201" t="str">
        <f ca="1">IF(C190="","",IF(C190=0,"","tisk"))</f>
        <v>tisk</v>
      </c>
      <c r="H190" s="202"/>
      <c r="I190" s="91"/>
      <c r="J190" s="92"/>
      <c r="K190" s="92"/>
      <c r="L190" s="87"/>
      <c r="M190" s="88"/>
      <c r="N190" s="89"/>
      <c r="O190" s="90"/>
      <c r="P190" s="72"/>
      <c r="Q190" s="72"/>
    </row>
    <row r="191" spans="1:18" x14ac:dyDescent="0.2">
      <c r="A191" s="203">
        <f ca="1">INDIRECT(ADDRESS($F191,1,4,1,$F$3))</f>
        <v>102</v>
      </c>
      <c r="B191" s="203">
        <f ca="1">INDIRECT(ADDRESS($F191,2,4,1,$F$3))</f>
        <v>965441</v>
      </c>
      <c r="C191" s="204" t="str">
        <f ca="1">INDIRECT(ADDRESS($F191,3,4,1,$F$3))</f>
        <v>Odstranění zarážedla kolejnicového</v>
      </c>
      <c r="D191" s="205" t="str">
        <f ca="1">INDIRECT(ADDRESS($F191,4,4,1,$F$3))</f>
        <v>KUS</v>
      </c>
      <c r="E191" s="206">
        <f ca="1">INDIRECT(ADDRESS($F191,5,4,1,$F$3))</f>
        <v>3</v>
      </c>
      <c r="F191" s="207">
        <f>F189+1</f>
        <v>101</v>
      </c>
      <c r="G191" s="208" t="str">
        <f ca="1">IF(A191="","",IF(A191="S","",IF(A191=0,"","tisk")))</f>
        <v>tisk</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103</v>
      </c>
      <c r="B193" s="203">
        <f ca="1">INDIRECT(ADDRESS($F193,2,4,1,$F$3))</f>
        <v>965442</v>
      </c>
      <c r="C193" s="204" t="str">
        <f ca="1">INDIRECT(ADDRESS($F193,3,4,1,$F$3))</f>
        <v>Odstranění zarážedla kolejnicového - odvoz (na likvidaci odpadů nebo jiné určené místo)</v>
      </c>
      <c r="D193" s="205" t="str">
        <f ca="1">INDIRECT(ADDRESS($F193,4,4,1,$F$3))</f>
        <v>T.KM</v>
      </c>
      <c r="E193" s="206">
        <f ca="1">INDIRECT(ADDRESS($F193,5,4,1,$F$3))</f>
        <v>450</v>
      </c>
      <c r="F193" s="207">
        <f>F191+1</f>
        <v>102</v>
      </c>
      <c r="G193" s="208" t="str">
        <f ca="1">IF(A193="","",IF(A193="S","",IF(A193=0,"","tisk")))</f>
        <v>tisk</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104</v>
      </c>
      <c r="B195" s="203">
        <f ca="1">INDIRECT(ADDRESS($F195,2,4,1,$F$3))</f>
        <v>923361</v>
      </c>
      <c r="C195" s="204" t="str">
        <f ca="1">INDIRECT(ADDRESS($F195,3,4,1,$F$3))</f>
        <v>RYCHLOSTNÍK "3" - TERČ</v>
      </c>
      <c r="D195" s="205" t="str">
        <f ca="1">INDIRECT(ADDRESS($F195,4,4,1,$F$3))</f>
        <v>KUS</v>
      </c>
      <c r="E195" s="206">
        <f ca="1">INDIRECT(ADDRESS($F195,5,4,1,$F$3))</f>
        <v>2</v>
      </c>
      <c r="F195" s="207">
        <f>F193+1</f>
        <v>103</v>
      </c>
      <c r="G195" s="208" t="str">
        <f ca="1">IF(A195="","",IF(A195="S","",IF(A195=0,"","tisk")))</f>
        <v>tisk</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105</v>
      </c>
      <c r="B197" s="203">
        <f ca="1">INDIRECT(ADDRESS($F197,2,4,1,$F$3))</f>
        <v>923451</v>
      </c>
      <c r="C197" s="204" t="str">
        <f ca="1">INDIRECT(ADDRESS($F197,3,4,1,$F$3))</f>
        <v>NÁVĚST "ZKRÁCENÁ VZDÁLENOST"</v>
      </c>
      <c r="D197" s="205" t="str">
        <f ca="1">INDIRECT(ADDRESS($F197,4,4,1,$F$3))</f>
        <v>KUS</v>
      </c>
      <c r="E197" s="206">
        <f ca="1">INDIRECT(ADDRESS($F197,5,4,1,$F$3))</f>
        <v>1</v>
      </c>
      <c r="F197" s="207">
        <f>F195+1</f>
        <v>104</v>
      </c>
      <c r="G197" s="208" t="str">
        <f ca="1">IF(A197="","",IF(A197="S","",IF(A197=0,"","tisk")))</f>
        <v>tisk</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ht="25.5" x14ac:dyDescent="0.2">
      <c r="A199" s="203">
        <f ca="1">INDIRECT(ADDRESS($F199,1,4,1,$F$3))</f>
        <v>301</v>
      </c>
      <c r="B199" s="203" t="str">
        <f ca="1">INDIRECT(ADDRESS($F199,2,4,1,$F$3))</f>
        <v>53932C</v>
      </c>
      <c r="C199" s="204" t="str">
        <f ca="1">INDIRECT(ADDRESS($F199,3,4,1,$F$3))</f>
        <v>ZVLÁŠTNÍ VYBAVENÍ VÝHYBEK, TEPELNĚ OPRACOVANÝ JAZYK S OPORNICÍ 49 E1 PRO TVAR 1:12-500</v>
      </c>
      <c r="D199" s="205" t="str">
        <f ca="1">INDIRECT(ADDRESS($F199,4,4,1,$F$3))</f>
        <v>sada</v>
      </c>
      <c r="E199" s="206">
        <f ca="1">INDIRECT(ADDRESS($F199,5,4,1,$F$3))</f>
        <v>2</v>
      </c>
      <c r="F199" s="207">
        <f>F197+1</f>
        <v>105</v>
      </c>
      <c r="G199" s="208" t="str">
        <f ca="1">IF(A199="","",IF(A199="S","",IF(A199=0,"","tisk")))</f>
        <v>tisk</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ht="25.5" x14ac:dyDescent="0.2">
      <c r="A201" s="203">
        <f ca="1">INDIRECT(ADDRESS($F201,1,4,1,$F$3))</f>
        <v>302</v>
      </c>
      <c r="B201" s="203">
        <f ca="1">INDIRECT(ADDRESS($F201,2,4,1,$F$3))</f>
        <v>15510</v>
      </c>
      <c r="C201" s="204" t="str">
        <f ca="1">INDIRECT(ADDRESS($F201,3,4,1,$F$3))</f>
        <v>POPLATKY ZA LIKVIDACŮ ODPADŮ NEBEZPEČNÝCH - 17 05 07*  LOKÁLNĚ ZNEČIŠTĚNÝ ŠTĚRK A ZEMINA Z KOLEJIŠTĚ (VÝHYBKY)</v>
      </c>
      <c r="D201" s="205" t="str">
        <f ca="1">INDIRECT(ADDRESS($F201,4,4,1,$F$3))</f>
        <v>t</v>
      </c>
      <c r="E201" s="206">
        <f ca="1">INDIRECT(ADDRESS($F201,5,4,1,$F$3))</f>
        <v>499.5</v>
      </c>
      <c r="F201" s="207">
        <f>F199+1</f>
        <v>106</v>
      </c>
      <c r="G201" s="208" t="str">
        <f ca="1">IF(A201="","",IF(A201="S","",IF(A201=0,"","tisk")))</f>
        <v>tisk</v>
      </c>
      <c r="H201" s="193">
        <f ca="1">1000*ROUND(E201,3)-1000*E201</f>
        <v>0</v>
      </c>
      <c r="I201" s="209" t="str">
        <f ca="1">IF(A201="Díl:","díl","")</f>
        <v/>
      </c>
      <c r="J201" s="92"/>
      <c r="K201" s="92"/>
      <c r="L201" s="87"/>
      <c r="M201" s="88"/>
      <c r="N201" s="89"/>
      <c r="O201" s="90"/>
      <c r="P201" s="72"/>
      <c r="Q201" s="72"/>
    </row>
    <row r="202" spans="1:17" x14ac:dyDescent="0.2">
      <c r="A202" s="196"/>
      <c r="B202" s="196"/>
      <c r="C202" s="197" t="str">
        <f ca="1">IF(ISNUMBER(E201)=TRUE,INDIRECT(ADDRESS($F201,16,4,1,$F$3)),"")</f>
        <v>z výhybek 18*15*1,85=499,5000</v>
      </c>
      <c r="D202" s="198"/>
      <c r="E202" s="199"/>
      <c r="F202" s="200"/>
      <c r="G202" s="201" t="str">
        <f ca="1">IF(C202="","",IF(C202=0,"","tisk"))</f>
        <v>tisk</v>
      </c>
      <c r="H202" s="202"/>
      <c r="I202" s="91"/>
      <c r="J202" s="92"/>
      <c r="K202" s="92"/>
      <c r="L202" s="87"/>
      <c r="M202" s="88"/>
      <c r="N202" s="89"/>
      <c r="O202" s="90"/>
      <c r="P202" s="72"/>
      <c r="Q202" s="72"/>
    </row>
    <row r="203" spans="1:17" x14ac:dyDescent="0.2">
      <c r="A203" s="203">
        <f ca="1">INDIRECT(ADDRESS($F203,1,4,1,$F$3))</f>
        <v>303</v>
      </c>
      <c r="B203" s="203">
        <f ca="1">INDIRECT(ADDRESS($F203,2,4,1,$F$3))</f>
        <v>512560</v>
      </c>
      <c r="C203" s="204" t="str">
        <f ca="1">INDIRECT(ADDRESS($F203,3,4,1,$F$3))</f>
        <v>KOLEJOVÉ LOŽE - ZŘÍZENÍ Z KAMENIVA HRUBÉHO RECYKLOVANÉHO</v>
      </c>
      <c r="D203" s="205" t="str">
        <f ca="1">INDIRECT(ADDRESS($F203,4,4,1,$F$3))</f>
        <v>m3</v>
      </c>
      <c r="E203" s="206">
        <f ca="1">INDIRECT(ADDRESS($F203,5,4,1,$F$3))</f>
        <v>7765.6367</v>
      </c>
      <c r="F203" s="207">
        <f>F201+1</f>
        <v>107</v>
      </c>
      <c r="G203" s="208" t="str">
        <f ca="1">IF(A203="","",IF(A203="S","",IF(A203=0,"","tisk")))</f>
        <v>tisk</v>
      </c>
      <c r="H203" s="193">
        <f ca="1">1000*ROUND(E203,3)-1000*E203</f>
        <v>0.29999999981373549</v>
      </c>
      <c r="I203" s="212" t="str">
        <f ca="1">IF(A203="Díl:","díl","")</f>
        <v/>
      </c>
      <c r="J203" s="92"/>
      <c r="K203" s="92"/>
      <c r="L203" s="87"/>
      <c r="M203" s="88"/>
      <c r="N203" s="89"/>
      <c r="O203" s="90"/>
      <c r="P203" s="72"/>
      <c r="Q203" s="72"/>
    </row>
    <row r="204" spans="1:17" x14ac:dyDescent="0.2">
      <c r="A204" s="196"/>
      <c r="B204" s="196"/>
      <c r="C204" s="197" t="str">
        <f ca="1">IF(ISNUMBER(E203)=TRUE,INDIRECT(ADDRESS($F203,16,4,1,$F$3)),"")</f>
        <v>15531,2734*0,5=7765,6367</v>
      </c>
      <c r="D204" s="198"/>
      <c r="E204" s="199"/>
      <c r="F204" s="200"/>
      <c r="G204" s="201" t="str">
        <f ca="1">IF(C204="","",IF(C204=0,"","tisk"))</f>
        <v>tisk</v>
      </c>
      <c r="H204" s="202"/>
      <c r="I204" s="91"/>
      <c r="J204" s="92"/>
      <c r="K204" s="92"/>
      <c r="L204" s="87"/>
      <c r="M204" s="88"/>
      <c r="N204" s="89"/>
      <c r="O204" s="90"/>
      <c r="P204" s="72"/>
      <c r="Q204" s="72"/>
    </row>
    <row r="205" spans="1:17" x14ac:dyDescent="0.2">
      <c r="A205" s="203">
        <f ca="1">INDIRECT(ADDRESS($F205,1,4,1,$F$3))</f>
        <v>304</v>
      </c>
      <c r="B205" s="203" t="str">
        <f ca="1">INDIRECT(ADDRESS($F205,2,4,1,$F$3))</f>
        <v>52A312</v>
      </c>
      <c r="C205" s="204" t="str">
        <f ca="1">INDIRECT(ADDRESS($F205,3,4,1,$F$3))</f>
        <v>KOLEJ 49 E1 REGENEROVANÁ, ROZD. "U", BEZSTYKOVÁ, PR. DŘ., UP. Pružné</v>
      </c>
      <c r="D205" s="205" t="str">
        <f ca="1">INDIRECT(ADDRESS($F205,4,4,1,$F$3))</f>
        <v>M</v>
      </c>
      <c r="E205" s="206">
        <f ca="1">INDIRECT(ADDRESS($F205,5,4,1,$F$3))</f>
        <v>32.255000000000003</v>
      </c>
      <c r="F205" s="207">
        <f>F203+1</f>
        <v>108</v>
      </c>
      <c r="G205" s="208" t="str">
        <f ca="1">IF(A205="","",IF(A205="S","",IF(A205=0,"","tisk")))</f>
        <v>tisk</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305</v>
      </c>
      <c r="B207" s="203">
        <f ca="1">INDIRECT(ADDRESS($F207,2,4,1,$F$3))</f>
        <v>528331</v>
      </c>
      <c r="C207" s="204" t="str">
        <f ca="1">INDIRECT(ADDRESS($F207,3,4,1,$F$3))</f>
        <v>KOLEJ 49 E1, ROZD. "U", BEZSTYKOVÁ, PR. BET. PODKLADNICOVÝ, UP. TUHÉ</v>
      </c>
      <c r="D207" s="205" t="str">
        <f ca="1">INDIRECT(ADDRESS($F207,4,4,1,$F$3))</f>
        <v>M</v>
      </c>
      <c r="E207" s="206">
        <f ca="1">INDIRECT(ADDRESS($F207,5,4,1,$F$3))</f>
        <v>53.25</v>
      </c>
      <c r="F207" s="207">
        <f>F205+1</f>
        <v>109</v>
      </c>
      <c r="G207" s="208" t="str">
        <f ca="1">IF(A207="","",IF(A207="S","",IF(A207=0,"","tisk")))</f>
        <v>tisk</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306</v>
      </c>
      <c r="B209" s="203">
        <f ca="1">INDIRECT(ADDRESS($F209,2,4,1,$F$3))</f>
        <v>528211</v>
      </c>
      <c r="C209" s="204" t="str">
        <f ca="1">INDIRECT(ADDRESS($F209,3,4,1,$F$3))</f>
        <v>KOLEJ 49 E1, ROZD. "D", BEZSTYKOVÁ, PR. DŘ., UP. TUHÉ</v>
      </c>
      <c r="D209" s="205" t="str">
        <f ca="1">INDIRECT(ADDRESS($F209,4,4,1,$F$3))</f>
        <v>M</v>
      </c>
      <c r="E209" s="206">
        <f ca="1">INDIRECT(ADDRESS($F209,5,4,1,$F$3))</f>
        <v>62</v>
      </c>
      <c r="F209" s="207">
        <f>F207+1</f>
        <v>110</v>
      </c>
      <c r="G209" s="208" t="str">
        <f ca="1">IF(A209="","",IF(A209="S","",IF(A209=0,"","tisk")))</f>
        <v>tisk</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307</v>
      </c>
      <c r="B211" s="203">
        <f ca="1">INDIRECT(ADDRESS($F211,2,4,1,$F$3))</f>
        <v>528272</v>
      </c>
      <c r="C211" s="204" t="str">
        <f ca="1">INDIRECT(ADDRESS($F211,3,4,1,$F$3))</f>
        <v>KOLEJ 49 E1, ROZD. "D", BEZSTYKOVÁ, PR. BET. VÝHYBKOVÝ KRÁTKÝ, UP. PRUŽNÉ</v>
      </c>
      <c r="D211" s="205" t="str">
        <f ca="1">INDIRECT(ADDRESS($F211,4,4,1,$F$3))</f>
        <v>M</v>
      </c>
      <c r="E211" s="206">
        <f ca="1">INDIRECT(ADDRESS($F211,5,4,1,$F$3))</f>
        <v>23.4</v>
      </c>
      <c r="F211" s="207">
        <f>F209+1</f>
        <v>111</v>
      </c>
      <c r="G211" s="208" t="str">
        <f ca="1">IF(A211="","",IF(A211="S","",IF(A211=0,"","tisk")))</f>
        <v>tisk</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308</v>
      </c>
      <c r="B213" s="203">
        <f ca="1">INDIRECT(ADDRESS($F213,2,4,1,$F$3))</f>
        <v>528292</v>
      </c>
      <c r="C213" s="204" t="str">
        <f ca="1">INDIRECT(ADDRESS($F213,3,4,1,$F$3))</f>
        <v>KOLEJ 49 E1, ROZD. "D", BEZSTYKOVÁ, PR. BET. VÝHYBKOVÝ DLOUHÝ, UP. PRUŽNÉ</v>
      </c>
      <c r="D213" s="205" t="str">
        <f ca="1">INDIRECT(ADDRESS($F213,4,4,1,$F$3))</f>
        <v>M</v>
      </c>
      <c r="E213" s="206">
        <f ca="1">INDIRECT(ADDRESS($F213,5,4,1,$F$3))</f>
        <v>50.4</v>
      </c>
      <c r="F213" s="207">
        <f>F211+1</f>
        <v>112</v>
      </c>
      <c r="G213" s="208" t="str">
        <f ca="1">IF(A213="","",IF(A213="S","",IF(A213=0,"","tisk")))</f>
        <v>tisk</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309</v>
      </c>
      <c r="B215" s="203">
        <f ca="1">INDIRECT(ADDRESS($F215,2,4,1,$F$3))</f>
        <v>528231</v>
      </c>
      <c r="C215" s="204" t="str">
        <f ca="1">INDIRECT(ADDRESS($F215,3,4,1,$F$3))</f>
        <v>KOLEJ 49 E1, ROZD. "D", BEZSTYKOVÁ, PR. BET. PODKLADNICOVÝ, UP. TUHÉ</v>
      </c>
      <c r="D215" s="205" t="str">
        <f ca="1">INDIRECT(ADDRESS($F215,4,4,1,$F$3))</f>
        <v>M</v>
      </c>
      <c r="E215" s="206">
        <f ca="1">INDIRECT(ADDRESS($F215,5,4,1,$F$3))</f>
        <v>770.56</v>
      </c>
      <c r="F215" s="207">
        <f>F213+1</f>
        <v>113</v>
      </c>
      <c r="G215" s="208" t="str">
        <f ca="1">IF(A215="","",IF(A215="S","",IF(A215=0,"","tisk")))</f>
        <v>tisk</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310</v>
      </c>
      <c r="B217" s="203" t="str">
        <f ca="1">INDIRECT(ADDRESS($F217,2,4,1,$F$3))</f>
        <v>528RRR</v>
      </c>
      <c r="C217" s="204" t="str">
        <f ca="1">INDIRECT(ADDRESS($F217,3,4,1,$F$3))</f>
        <v>KOLEJ 49 E1, ROZD. "D", BEZSTYKOVÁ, PR. DŘ. VÝHYBKOVÝ KRÁTKÝ, UP. TUHÉ</v>
      </c>
      <c r="D217" s="205" t="str">
        <f ca="1">INDIRECT(ADDRESS($F217,4,4,1,$F$3))</f>
        <v>M</v>
      </c>
      <c r="E217" s="206">
        <f ca="1">INDIRECT(ADDRESS($F217,5,4,1,$F$3))</f>
        <v>23.4</v>
      </c>
      <c r="F217" s="207">
        <f>F215+1</f>
        <v>114</v>
      </c>
      <c r="G217" s="208" t="str">
        <f ca="1">IF(A217="","",IF(A217="S","",IF(A217=0,"","tisk")))</f>
        <v>tisk</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311</v>
      </c>
      <c r="B219" s="203" t="str">
        <f ca="1">INDIRECT(ADDRESS($F219,2,4,1,$F$3))</f>
        <v>528RRR</v>
      </c>
      <c r="C219" s="204" t="str">
        <f ca="1">INDIRECT(ADDRESS($F219,3,4,1,$F$3))</f>
        <v>KOLEJ 49 E1, ROZD. "D", BEZSTYKOVÁ, PR. DŘ. VÝHYBKOVÝ DLOUHÝ, UP. TUHÉ</v>
      </c>
      <c r="D219" s="205" t="str">
        <f ca="1">INDIRECT(ADDRESS($F219,4,4,1,$F$3))</f>
        <v>M</v>
      </c>
      <c r="E219" s="206">
        <f ca="1">INDIRECT(ADDRESS($F219,5,4,1,$F$3))</f>
        <v>50.4</v>
      </c>
      <c r="F219" s="207">
        <f>F217+1</f>
        <v>115</v>
      </c>
      <c r="G219" s="208" t="str">
        <f ca="1">IF(A219="","",IF(A219="S","",IF(A219=0,"","tisk")))</f>
        <v>tisk</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312</v>
      </c>
      <c r="B221" s="203" t="str">
        <f ca="1">INDIRECT(ADDRESS($F221,2,4,1,$F$3))</f>
        <v>52D211</v>
      </c>
      <c r="C221" s="204" t="str">
        <f ca="1">INDIRECT(ADDRESS($F221,3,4,1,$F$3))</f>
        <v>KOLEJ R 65 REGENEROVANÁ, ROZD. "D", BEZSTYKOVÁ, PR. DŘ., UP. TUHÉ</v>
      </c>
      <c r="D221" s="205" t="str">
        <f ca="1">INDIRECT(ADDRESS($F221,4,4,1,$F$3))</f>
        <v>M</v>
      </c>
      <c r="E221" s="206">
        <f ca="1">INDIRECT(ADDRESS($F221,5,4,1,$F$3))</f>
        <v>71.02</v>
      </c>
      <c r="F221" s="207">
        <f>F219+1</f>
        <v>116</v>
      </c>
      <c r="G221" s="208" t="str">
        <f ca="1">IF(A221="","",IF(A221="S","",IF(A221=0,"","tisk")))</f>
        <v>tisk</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ht="25.5" x14ac:dyDescent="0.2">
      <c r="A223" s="203">
        <f ca="1">INDIRECT(ADDRESS($F223,1,4,1,$F$3))</f>
        <v>313</v>
      </c>
      <c r="B223" s="203" t="str">
        <f ca="1">INDIRECT(ADDRESS($F223,2,4,1,$F$3))</f>
        <v>52DRRR</v>
      </c>
      <c r="C223" s="204" t="str">
        <f ca="1">INDIRECT(ADDRESS($F223,3,4,1,$F$3))</f>
        <v>KOLEJ R 65 REGENEROVANÁ, ROZD. "D", BEZSTYKOVÁ, PR. DŘ.,VÝH. KRÁTKÝ,  UP. TUHÉ</v>
      </c>
      <c r="D223" s="205" t="str">
        <f ca="1">INDIRECT(ADDRESS($F223,4,4,1,$F$3))</f>
        <v>M</v>
      </c>
      <c r="E223" s="206">
        <f ca="1">INDIRECT(ADDRESS($F223,5,4,1,$F$3))</f>
        <v>2.4</v>
      </c>
      <c r="F223" s="207">
        <f>F221+1</f>
        <v>117</v>
      </c>
      <c r="G223" s="208" t="str">
        <f ca="1">IF(A223="","",IF(A223="S","",IF(A223=0,"","tisk")))</f>
        <v>tisk</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ht="25.5" x14ac:dyDescent="0.2">
      <c r="A225" s="203">
        <f ca="1">INDIRECT(ADDRESS($F225,1,4,1,$F$3))</f>
        <v>314</v>
      </c>
      <c r="B225" s="203" t="str">
        <f ca="1">INDIRECT(ADDRESS($F225,2,4,1,$F$3))</f>
        <v>52DXXX</v>
      </c>
      <c r="C225" s="204" t="str">
        <f ca="1">INDIRECT(ADDRESS($F225,3,4,1,$F$3))</f>
        <v>KOLEJ R 65 REGENEROVANÁ, ROZD. "D", BEZSTYKOVÁ, PR. DŘ.,VÝH. DLOUHÝ,  UP. TUHÉ</v>
      </c>
      <c r="D225" s="205" t="str">
        <f ca="1">INDIRECT(ADDRESS($F225,4,4,1,$F$3))</f>
        <v>M</v>
      </c>
      <c r="E225" s="206">
        <f ca="1">INDIRECT(ADDRESS($F225,5,4,1,$F$3))</f>
        <v>3.6</v>
      </c>
      <c r="F225" s="207">
        <f>F223+1</f>
        <v>118</v>
      </c>
      <c r="G225" s="208" t="str">
        <f ca="1">IF(A225="","",IF(A225="S","",IF(A225=0,"","tisk")))</f>
        <v>tisk</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315</v>
      </c>
      <c r="B227" s="203" t="str">
        <f ca="1">INDIRECT(ADDRESS($F227,2,4,1,$F$3))</f>
        <v>528AAA</v>
      </c>
      <c r="C227" s="204" t="str">
        <f ca="1">INDIRECT(ADDRESS($F227,3,4,1,$F$3))</f>
        <v>KOLEJ 49 E1, ROZD. "D", BEZSTYKOVÁ, UŽITÁ, PR. DŘ., UP. TUHÉ</v>
      </c>
      <c r="D227" s="205" t="str">
        <f ca="1">INDIRECT(ADDRESS($F227,4,4,1,$F$3))</f>
        <v>M</v>
      </c>
      <c r="E227" s="206">
        <f ca="1">INDIRECT(ADDRESS($F227,5,4,1,$F$3))</f>
        <v>35.57</v>
      </c>
      <c r="F227" s="207">
        <f>F225+1</f>
        <v>119</v>
      </c>
      <c r="G227" s="208" t="str">
        <f ca="1">IF(A227="","",IF(A227="S","",IF(A227=0,"","tisk")))</f>
        <v>tisk</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ht="25.5" x14ac:dyDescent="0.2">
      <c r="A229" s="203">
        <f ca="1">INDIRECT(ADDRESS($F229,1,4,1,$F$3))</f>
        <v>316</v>
      </c>
      <c r="B229" s="203" t="str">
        <f ca="1">INDIRECT(ADDRESS($F229,2,4,1,$F$3))</f>
        <v>528BBB</v>
      </c>
      <c r="C229" s="204" t="str">
        <f ca="1">INDIRECT(ADDRESS($F229,3,4,1,$F$3))</f>
        <v>KOLEJ 49 E1, ROZD. "D", BEZSTYKOVÁ, UŽITÁ, PR. DŘ., VÝHYBKOVÉ, KRÁTKÉ,UP. TUHÉ</v>
      </c>
      <c r="D229" s="205" t="str">
        <f ca="1">INDIRECT(ADDRESS($F229,4,4,1,$F$3))</f>
        <v>M</v>
      </c>
      <c r="E229" s="206">
        <f ca="1">INDIRECT(ADDRESS($F229,5,4,1,$F$3))</f>
        <v>24.6</v>
      </c>
      <c r="F229" s="207">
        <f>F227+1</f>
        <v>120</v>
      </c>
      <c r="G229" s="208" t="str">
        <f ca="1">IF(A229="","",IF(A229="S","",IF(A229=0,"","tisk")))</f>
        <v>tisk</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ht="25.5" x14ac:dyDescent="0.2">
      <c r="A231" s="203">
        <f ca="1">INDIRECT(ADDRESS($F231,1,4,1,$F$3))</f>
        <v>317</v>
      </c>
      <c r="B231" s="203" t="str">
        <f ca="1">INDIRECT(ADDRESS($F231,2,4,1,$F$3))</f>
        <v>528CCC</v>
      </c>
      <c r="C231" s="204" t="str">
        <f ca="1">INDIRECT(ADDRESS($F231,3,4,1,$F$3))</f>
        <v>KOLEJ 49 E1, ROZD. "D", BEZSTYKOVÁ, UŽITÁ, PR. DŘ., VÝHYBKOVÉ, DLOUHÉ, UP. TUHÉ</v>
      </c>
      <c r="D231" s="205" t="str">
        <f ca="1">INDIRECT(ADDRESS($F231,4,4,1,$F$3))</f>
        <v>M</v>
      </c>
      <c r="E231" s="206">
        <f ca="1">INDIRECT(ADDRESS($F231,5,4,1,$F$3))</f>
        <v>28.8</v>
      </c>
      <c r="F231" s="207">
        <f>F229+1</f>
        <v>121</v>
      </c>
      <c r="G231" s="208" t="str">
        <f ca="1">IF(A231="","",IF(A231="S","",IF(A231=0,"","tisk")))</f>
        <v>tisk</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318</v>
      </c>
      <c r="B233" s="203">
        <f ca="1">INDIRECT(ADDRESS($F233,2,4,1,$F$3))</f>
        <v>539540</v>
      </c>
      <c r="C233" s="204" t="str">
        <f ca="1">INDIRECT(ADDRESS($F233,3,4,1,$F$3))</f>
        <v>ZVLÁŠTNÍ VYBAVENÍ VÝHYBEK, ČELISŤOVÝ ZÁVĚR</v>
      </c>
      <c r="D233" s="205" t="str">
        <f ca="1">INDIRECT(ADDRESS($F233,4,4,1,$F$3))</f>
        <v>KUS</v>
      </c>
      <c r="E233" s="206">
        <f ca="1">INDIRECT(ADDRESS($F233,5,4,1,$F$3))</f>
        <v>1</v>
      </c>
      <c r="F233" s="207">
        <f>F231+1</f>
        <v>122</v>
      </c>
      <c r="G233" s="208" t="str">
        <f ca="1">IF(A233="","",IF(A233="S","",IF(A233=0,"","tisk")))</f>
        <v>tisk</v>
      </c>
      <c r="H233" s="193">
        <f ca="1">1000*ROUND(E233,3)-1000*E233</f>
        <v>0</v>
      </c>
      <c r="I233" s="209" t="str">
        <f ca="1">IF(A233="Díl:","díl","")</f>
        <v/>
      </c>
      <c r="J233" s="92"/>
      <c r="K233" s="92"/>
      <c r="L233" s="87"/>
      <c r="M233" s="88"/>
      <c r="N233" s="89"/>
      <c r="O233" s="90"/>
      <c r="P233" s="72"/>
      <c r="Q233" s="72"/>
    </row>
    <row r="234" spans="1:17" x14ac:dyDescent="0.2">
      <c r="A234" s="196"/>
      <c r="B234" s="196"/>
      <c r="C234" s="197" t="str">
        <f ca="1">IF(ISNUMBER(E233)=TRUE,INDIRECT(ADDRESS($F233,16,4,1,$F$3)),"")</f>
        <v>Výhybka č. 27</v>
      </c>
      <c r="D234" s="198"/>
      <c r="E234" s="199"/>
      <c r="F234" s="200"/>
      <c r="G234" s="201" t="str">
        <f ca="1">IF(C234="","",IF(C234=0,"","tisk"))</f>
        <v>tisk</v>
      </c>
      <c r="H234" s="202"/>
      <c r="I234" s="91"/>
      <c r="J234" s="92"/>
      <c r="K234" s="92"/>
      <c r="L234" s="87"/>
      <c r="M234" s="88"/>
      <c r="N234" s="89"/>
      <c r="O234" s="90"/>
      <c r="P234" s="72"/>
      <c r="Q234" s="72"/>
    </row>
    <row r="235" spans="1:17" x14ac:dyDescent="0.2">
      <c r="A235" s="203">
        <f ca="1">INDIRECT(ADDRESS($F235,1,4,1,$F$3))</f>
        <v>0</v>
      </c>
      <c r="B235" s="203">
        <f ca="1">INDIRECT(ADDRESS($F235,2,4,1,$F$3))</f>
        <v>0</v>
      </c>
      <c r="C235" s="204" t="str">
        <f ca="1">INDIRECT(ADDRESS($F235,3,4,1,$F$3))</f>
        <v>Celkem za Etapu:</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200</v>
      </c>
      <c r="B237" s="203">
        <f ca="1">INDIRECT(ADDRESS($F237,2,4,1,$F$3))</f>
        <v>200</v>
      </c>
      <c r="C237" s="204" t="str">
        <f ca="1">INDIRECT(ADDRESS($F237,3,4,1,$F$3))</f>
        <v>Etapa B - železniční spodek</v>
      </c>
      <c r="D237" s="205">
        <f ca="1">INDIRECT(ADDRESS($F237,4,4,1,$F$3))</f>
        <v>0</v>
      </c>
      <c r="E237" s="206">
        <f ca="1">INDIRECT(ADDRESS($F237,5,4,1,$F$3))</f>
        <v>0</v>
      </c>
      <c r="F237" s="207">
        <f>F235+1</f>
        <v>124</v>
      </c>
      <c r="G237" s="208" t="str">
        <f ca="1">IF(A237="","",IF(A237="S","",IF(A237=0,"","tisk")))</f>
        <v>tisk</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106</v>
      </c>
      <c r="B239" s="203">
        <f ca="1">INDIRECT(ADDRESS($F239,2,4,1,$F$3))</f>
        <v>3100</v>
      </c>
      <c r="C239" s="204" t="str">
        <f ca="1">INDIRECT(ADDRESS($F239,3,4,1,$F$3))</f>
        <v>zařízení staveniště, zřízení provoz, demontáž</v>
      </c>
      <c r="D239" s="205" t="str">
        <f ca="1">INDIRECT(ADDRESS($F239,4,4,1,$F$3))</f>
        <v>CEL</v>
      </c>
      <c r="E239" s="206">
        <f ca="1">INDIRECT(ADDRESS($F239,5,4,1,$F$3))</f>
        <v>1</v>
      </c>
      <c r="F239" s="207">
        <f>F237+1</f>
        <v>125</v>
      </c>
      <c r="G239" s="208" t="str">
        <f ca="1">IF(A239="","",IF(A239="S","",IF(A239=0,"","tisk")))</f>
        <v>tisk</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107</v>
      </c>
      <c r="B241" s="203" t="str">
        <f ca="1">INDIRECT(ADDRESS($F241,2,4,1,$F$3))</f>
        <v>029111R</v>
      </c>
      <c r="C241" s="204" t="str">
        <f ca="1">INDIRECT(ADDRESS($F241,3,4,1,$F$3))</f>
        <v>Vytyčení inženýrských sítí</v>
      </c>
      <c r="D241" s="205" t="str">
        <f ca="1">INDIRECT(ADDRESS($F241,4,4,1,$F$3))</f>
        <v>kpl</v>
      </c>
      <c r="E241" s="206">
        <f ca="1">INDIRECT(ADDRESS($F241,5,4,1,$F$3))</f>
        <v>1</v>
      </c>
      <c r="F241" s="207">
        <f>F239+1</f>
        <v>126</v>
      </c>
      <c r="G241" s="208" t="str">
        <f ca="1">IF(A241="","",IF(A241="S","",IF(A241=0,"","tisk")))</f>
        <v>tisk</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ht="25.5" x14ac:dyDescent="0.2">
      <c r="A243" s="203">
        <f ca="1">INDIRECT(ADDRESS($F243,1,4,1,$F$3))</f>
        <v>108</v>
      </c>
      <c r="B243" s="203">
        <f ca="1">INDIRECT(ADDRESS($F243,2,4,1,$F$3))</f>
        <v>15111</v>
      </c>
      <c r="C243" s="204" t="str">
        <f ca="1">INDIRECT(ADDRESS($F243,3,4,1,$F$3))</f>
        <v>POPLATKY ZA LIKVIDACŮ ODPADŮ NEKONTAMINOVANÝCH - 17 05 04 VYTĚŽENÉ ZEMINY A HORNINY -  I. TŘÍDA TĚŽITELNOSTI</v>
      </c>
      <c r="D243" s="205" t="str">
        <f ca="1">INDIRECT(ADDRESS($F243,4,4,1,$F$3))</f>
        <v>T</v>
      </c>
      <c r="E243" s="206">
        <f ca="1">INDIRECT(ADDRESS($F243,5,4,1,$F$3))</f>
        <v>6908.4179999999997</v>
      </c>
      <c r="F243" s="207">
        <f>F241+1</f>
        <v>127</v>
      </c>
      <c r="G243" s="208" t="str">
        <f ca="1">IF(A243="","",IF(A243="S","",IF(A243=0,"","tisk")))</f>
        <v>tisk</v>
      </c>
      <c r="H243" s="193">
        <f ca="1">1000*ROUND(E243,3)-1000*E243</f>
        <v>0</v>
      </c>
      <c r="I243" s="209" t="str">
        <f ca="1">IF(A243="Díl:","díl","")</f>
        <v/>
      </c>
      <c r="J243" s="92"/>
      <c r="K243" s="92"/>
      <c r="L243" s="87"/>
      <c r="M243" s="88"/>
      <c r="N243" s="89"/>
      <c r="O243" s="90"/>
      <c r="P243" s="72"/>
      <c r="Q243" s="72"/>
    </row>
    <row r="244" spans="1:17" x14ac:dyDescent="0.2">
      <c r="A244" s="196"/>
      <c r="B244" s="196"/>
      <c r="C244" s="197" t="str">
        <f ca="1">IF(ISNUMBER(E243)=TRUE,INDIRECT(ADDRESS($F243,16,4,1,$F$3)),"")</f>
        <v>výkop rýhy + výkop na SO 01-13-01 + výkop sanace výhybek 973,8*1,85+301,58*1,85+2458,90*1,85=6908,4180</v>
      </c>
      <c r="D244" s="198"/>
      <c r="E244" s="199"/>
      <c r="F244" s="200"/>
      <c r="G244" s="201" t="str">
        <f ca="1">IF(C244="","",IF(C244=0,"","tisk"))</f>
        <v>tisk</v>
      </c>
      <c r="H244" s="202"/>
      <c r="I244" s="91"/>
      <c r="J244" s="92"/>
      <c r="K244" s="92"/>
      <c r="L244" s="87"/>
      <c r="M244" s="88"/>
      <c r="N244" s="89"/>
      <c r="O244" s="90"/>
      <c r="P244" s="72"/>
      <c r="Q244" s="72"/>
    </row>
    <row r="245" spans="1:17" x14ac:dyDescent="0.2">
      <c r="A245" s="203">
        <f ca="1">INDIRECT(ADDRESS($F245,1,4,1,$F$3))</f>
        <v>109</v>
      </c>
      <c r="B245" s="203">
        <f ca="1">INDIRECT(ADDRESS($F245,2,4,1,$F$3))</f>
        <v>132738</v>
      </c>
      <c r="C245" s="204" t="str">
        <f ca="1">INDIRECT(ADDRESS($F245,3,4,1,$F$3))</f>
        <v>Hloubené vykopávky, rýh, tř. horniny I, dle ČSN 73 6133, odvoz do 20km</v>
      </c>
      <c r="D245" s="205" t="str">
        <f ca="1">INDIRECT(ADDRESS($F245,4,4,1,$F$3))</f>
        <v>M3</v>
      </c>
      <c r="E245" s="206">
        <f ca="1">INDIRECT(ADDRESS($F245,5,4,1,$F$3))</f>
        <v>973.8</v>
      </c>
      <c r="F245" s="207">
        <f>F243+1</f>
        <v>128</v>
      </c>
      <c r="G245" s="208" t="str">
        <f ca="1">IF(A245="","",IF(A245="S","",IF(A245=0,"","tisk")))</f>
        <v>tisk</v>
      </c>
      <c r="H245" s="193">
        <f ca="1">1000*ROUND(E245,3)-1000*E245</f>
        <v>0</v>
      </c>
      <c r="I245" s="209" t="str">
        <f ca="1">IF(A245="Díl:","díl","")</f>
        <v/>
      </c>
      <c r="J245" s="92"/>
      <c r="K245" s="92"/>
      <c r="L245" s="87"/>
      <c r="M245" s="88"/>
      <c r="N245" s="89"/>
      <c r="O245" s="90"/>
      <c r="P245" s="72"/>
      <c r="Q245" s="72"/>
    </row>
    <row r="246" spans="1:17" x14ac:dyDescent="0.2">
      <c r="A246" s="196"/>
      <c r="B246" s="196"/>
      <c r="C246" s="197" t="str">
        <f ca="1">IF(ISNUMBER(E245)=TRUE,INDIRECT(ADDRESS($F245,16,4,1,$F$3)),"")</f>
        <v>Viz tab. trativodů 973,8=973,8000</v>
      </c>
      <c r="D246" s="198"/>
      <c r="E246" s="199"/>
      <c r="F246" s="200"/>
      <c r="G246" s="201" t="str">
        <f ca="1">IF(C246="","",IF(C246=0,"","tisk"))</f>
        <v>tisk</v>
      </c>
      <c r="H246" s="202"/>
      <c r="I246" s="91"/>
      <c r="J246" s="92"/>
      <c r="K246" s="92"/>
      <c r="L246" s="87"/>
      <c r="M246" s="88"/>
      <c r="N246" s="89"/>
      <c r="O246" s="90"/>
      <c r="P246" s="72"/>
      <c r="Q246" s="72"/>
    </row>
    <row r="247" spans="1:17" x14ac:dyDescent="0.2">
      <c r="A247" s="203">
        <f ca="1">INDIRECT(ADDRESS($F247,1,4,1,$F$3))</f>
        <v>110</v>
      </c>
      <c r="B247" s="203">
        <f ca="1">INDIRECT(ADDRESS($F247,2,4,1,$F$3))</f>
        <v>132739</v>
      </c>
      <c r="C247" s="204" t="str">
        <f ca="1">INDIRECT(ADDRESS($F247,3,4,1,$F$3))</f>
        <v>Hloubené vykopávky, rýh, tř. horniny I, dle ČSN 736133,  příplatek za další 1km</v>
      </c>
      <c r="D247" s="205" t="str">
        <f ca="1">INDIRECT(ADDRESS($F247,4,4,1,$F$3))</f>
        <v>M3</v>
      </c>
      <c r="E247" s="206">
        <f ca="1">INDIRECT(ADDRESS($F247,5,4,1,$F$3))</f>
        <v>9738</v>
      </c>
      <c r="F247" s="207">
        <f>F245+1</f>
        <v>129</v>
      </c>
      <c r="G247" s="208" t="str">
        <f ca="1">IF(A247="","",IF(A247="S","",IF(A247=0,"","tisk")))</f>
        <v>tisk</v>
      </c>
      <c r="H247" s="193">
        <f ca="1">1000*ROUND(E247,3)-1000*E247</f>
        <v>0</v>
      </c>
      <c r="I247" s="209" t="str">
        <f ca="1">IF(A247="Díl:","díl","")</f>
        <v/>
      </c>
      <c r="J247" s="92"/>
      <c r="K247" s="92"/>
      <c r="L247" s="87"/>
      <c r="M247" s="88"/>
      <c r="N247" s="89"/>
      <c r="O247" s="90"/>
      <c r="P247" s="72"/>
      <c r="Q247" s="72"/>
    </row>
    <row r="248" spans="1:17" x14ac:dyDescent="0.2">
      <c r="A248" s="196"/>
      <c r="B248" s="196"/>
      <c r="C248" s="197" t="str">
        <f ca="1">IF(ISNUMBER(E247)=TRUE,INDIRECT(ADDRESS($F247,16,4,1,$F$3)),"")</f>
        <v>Odvoz celkem 30km 30-20 10*(973,8)=9738,0000</v>
      </c>
      <c r="D248" s="198"/>
      <c r="E248" s="199"/>
      <c r="F248" s="200"/>
      <c r="G248" s="201" t="str">
        <f ca="1">IF(C248="","",IF(C248=0,"","tisk"))</f>
        <v>tisk</v>
      </c>
      <c r="H248" s="202"/>
      <c r="I248" s="91"/>
      <c r="J248" s="92"/>
      <c r="K248" s="92"/>
      <c r="L248" s="87"/>
      <c r="M248" s="88"/>
      <c r="N248" s="89"/>
      <c r="O248" s="90"/>
      <c r="P248" s="72"/>
      <c r="Q248" s="72"/>
    </row>
    <row r="249" spans="1:17" x14ac:dyDescent="0.2">
      <c r="A249" s="203">
        <f ca="1">INDIRECT(ADDRESS($F249,1,4,1,$F$3))</f>
        <v>111</v>
      </c>
      <c r="B249" s="203">
        <f ca="1">INDIRECT(ADDRESS($F249,2,4,1,$F$3))</f>
        <v>18110</v>
      </c>
      <c r="C249" s="204" t="str">
        <f ca="1">INDIRECT(ADDRESS($F249,3,4,1,$F$3))</f>
        <v>Úprava pláne se zhut. tr I</v>
      </c>
      <c r="D249" s="205" t="str">
        <f ca="1">INDIRECT(ADDRESS($F249,4,4,1,$F$3))</f>
        <v>M2</v>
      </c>
      <c r="E249" s="206">
        <f ca="1">INDIRECT(ADDRESS($F249,5,4,1,$F$3))</f>
        <v>18715.18</v>
      </c>
      <c r="F249" s="207">
        <f>F247+1</f>
        <v>130</v>
      </c>
      <c r="G249" s="208" t="str">
        <f ca="1">IF(A249="","",IF(A249="S","",IF(A249=0,"","tisk")))</f>
        <v>tisk</v>
      </c>
      <c r="H249" s="193">
        <f ca="1">1000*ROUND(E249,3)-1000*E249</f>
        <v>0</v>
      </c>
      <c r="I249" s="212" t="str">
        <f ca="1">IF(A249="Díl:","díl","")</f>
        <v/>
      </c>
      <c r="J249" s="92"/>
      <c r="K249" s="92"/>
      <c r="L249" s="87"/>
      <c r="M249" s="88"/>
      <c r="N249" s="89"/>
      <c r="O249" s="90"/>
      <c r="P249" s="72"/>
      <c r="Q249" s="72"/>
    </row>
    <row r="250" spans="1:17" ht="24" x14ac:dyDescent="0.2">
      <c r="A250" s="196"/>
      <c r="B250" s="196"/>
      <c r="C250" s="197" t="str">
        <f ca="1">IF(ISNUMBER(E249)=TRUE,INDIRECT(ADDRESS($F249,16,4,1,$F$3)),"")</f>
        <v>úprava pláně kolej na betonových pražcích+kolej na dřevěných pražcích+ rozvinutá délka výhybek x šířka (2025,262+402,53+1315,244)*5=18715,1800</v>
      </c>
      <c r="D250" s="198"/>
      <c r="E250" s="199"/>
      <c r="F250" s="200"/>
      <c r="G250" s="201" t="str">
        <f ca="1">IF(C250="","",IF(C250=0,"","tisk"))</f>
        <v>tisk</v>
      </c>
      <c r="H250" s="202"/>
      <c r="I250" s="91"/>
      <c r="J250" s="92"/>
      <c r="K250" s="92"/>
      <c r="L250" s="87"/>
      <c r="M250" s="88"/>
      <c r="N250" s="89"/>
      <c r="O250" s="90"/>
      <c r="P250" s="72"/>
      <c r="Q250" s="72"/>
    </row>
    <row r="251" spans="1:17" ht="25.5" x14ac:dyDescent="0.2">
      <c r="A251" s="203">
        <f ca="1">INDIRECT(ADDRESS($F251,1,4,1,$F$3))</f>
        <v>112</v>
      </c>
      <c r="B251" s="203">
        <f ca="1">INDIRECT(ADDRESS($F251,2,4,1,$F$3))</f>
        <v>123738</v>
      </c>
      <c r="C251" s="204" t="str">
        <f ca="1">INDIRECT(ADDRESS($F251,3,4,1,$F$3))</f>
        <v>Odkopávky a prokopávky komunikací, drah a ploch, tř. horniny I dle ČSN 73 6133 odvoz do 20km</v>
      </c>
      <c r="D251" s="205" t="str">
        <f ca="1">INDIRECT(ADDRESS($F251,4,4,1,$F$3))</f>
        <v>M3</v>
      </c>
      <c r="E251" s="206">
        <f ca="1">INDIRECT(ADDRESS($F251,5,4,1,$F$3))</f>
        <v>2760.48</v>
      </c>
      <c r="F251" s="207">
        <f>F249+1</f>
        <v>131</v>
      </c>
      <c r="G251" s="208" t="str">
        <f ca="1">IF(A251="","",IF(A251="S","",IF(A251=0,"","tisk")))</f>
        <v>tisk</v>
      </c>
      <c r="H251" s="193">
        <f ca="1">1000*ROUND(E251,3)-1000*E251</f>
        <v>0</v>
      </c>
      <c r="I251" s="209" t="str">
        <f ca="1">IF(A251="Díl:","díl","")</f>
        <v/>
      </c>
      <c r="J251" s="92"/>
      <c r="K251" s="92"/>
      <c r="L251" s="87"/>
      <c r="M251" s="88"/>
      <c r="N251" s="89"/>
      <c r="O251" s="90"/>
      <c r="P251" s="72"/>
      <c r="Q251" s="72"/>
    </row>
    <row r="252" spans="1:17" x14ac:dyDescent="0.2">
      <c r="A252" s="196"/>
      <c r="B252" s="196"/>
      <c r="C252" s="197" t="str">
        <f ca="1">IF(ISNUMBER(E251)=TRUE,INDIRECT(ADDRESS($F251,16,4,1,$F$3)),"")</f>
        <v>SO 0-13-01 + SANACE pod výhybkami 301,58+2458,90=2760,4800</v>
      </c>
      <c r="D252" s="198"/>
      <c r="E252" s="199"/>
      <c r="F252" s="200"/>
      <c r="G252" s="201" t="str">
        <f ca="1">IF(C252="","",IF(C252=0,"","tisk"))</f>
        <v>tisk</v>
      </c>
      <c r="H252" s="202"/>
      <c r="I252" s="91"/>
      <c r="J252" s="92"/>
      <c r="K252" s="92"/>
      <c r="L252" s="87"/>
      <c r="M252" s="88"/>
      <c r="N252" s="89"/>
      <c r="O252" s="90"/>
      <c r="P252" s="72"/>
      <c r="Q252" s="72"/>
    </row>
    <row r="253" spans="1:17" x14ac:dyDescent="0.2">
      <c r="A253" s="203">
        <f ca="1">INDIRECT(ADDRESS($F253,1,4,1,$F$3))</f>
        <v>113</v>
      </c>
      <c r="B253" s="203">
        <f ca="1">INDIRECT(ADDRESS($F253,2,4,1,$F$3))</f>
        <v>123739</v>
      </c>
      <c r="C253" s="204" t="str">
        <f ca="1">INDIRECT(ADDRESS($F253,3,4,1,$F$3))</f>
        <v>Odkopávky a prokopávky, příplatek za další 1 km</v>
      </c>
      <c r="D253" s="205" t="str">
        <f ca="1">INDIRECT(ADDRESS($F253,4,4,1,$F$3))</f>
        <v>M3</v>
      </c>
      <c r="E253" s="206">
        <f ca="1">INDIRECT(ADDRESS($F253,5,4,1,$F$3))</f>
        <v>27604.799999999999</v>
      </c>
      <c r="F253" s="207">
        <f>F251+1</f>
        <v>132</v>
      </c>
      <c r="G253" s="208" t="str">
        <f ca="1">IF(A253="","",IF(A253="S","",IF(A253=0,"","tisk")))</f>
        <v>tisk</v>
      </c>
      <c r="H253" s="193">
        <f ca="1">1000*ROUND(E253,3)-1000*E253</f>
        <v>0</v>
      </c>
      <c r="I253" s="209" t="str">
        <f ca="1">IF(A253="Díl:","díl","")</f>
        <v/>
      </c>
      <c r="J253" s="92"/>
      <c r="K253" s="92"/>
      <c r="L253" s="87"/>
      <c r="M253" s="88"/>
      <c r="N253" s="89"/>
      <c r="O253" s="90"/>
      <c r="P253" s="72"/>
      <c r="Q253" s="72"/>
    </row>
    <row r="254" spans="1:17" x14ac:dyDescent="0.2">
      <c r="A254" s="196"/>
      <c r="B254" s="196"/>
      <c r="C254" s="197" t="str">
        <f ca="1">IF(ISNUMBER(E253)=TRUE,INDIRECT(ADDRESS($F253,16,4,1,$F$3)),"")</f>
        <v>Celkem 30km 2760,4800*10=27604,8000</v>
      </c>
      <c r="D254" s="198"/>
      <c r="E254" s="199"/>
      <c r="F254" s="200"/>
      <c r="G254" s="201" t="str">
        <f ca="1">IF(C254="","",IF(C254=0,"","tisk"))</f>
        <v>tisk</v>
      </c>
      <c r="H254" s="202"/>
      <c r="I254" s="91"/>
      <c r="J254" s="92"/>
      <c r="K254" s="92"/>
      <c r="L254" s="87"/>
      <c r="M254" s="88"/>
      <c r="N254" s="89"/>
      <c r="O254" s="90"/>
      <c r="P254" s="72"/>
      <c r="Q254" s="72"/>
    </row>
    <row r="255" spans="1:17" x14ac:dyDescent="0.2">
      <c r="A255" s="203">
        <f ca="1">INDIRECT(ADDRESS($F255,1,4,1,$F$3))</f>
        <v>114</v>
      </c>
      <c r="B255" s="203">
        <f ca="1">INDIRECT(ADDRESS($F255,2,4,1,$F$3))</f>
        <v>27157</v>
      </c>
      <c r="C255" s="204" t="str">
        <f ca="1">INDIRECT(ADDRESS($F255,3,4,1,$F$3))</f>
        <v>Základy, polštáře pod základy, z kameniva těženého</v>
      </c>
      <c r="D255" s="205" t="str">
        <f ca="1">INDIRECT(ADDRESS($F255,4,4,1,$F$3))</f>
        <v>M3</v>
      </c>
      <c r="E255" s="206">
        <f ca="1">INDIRECT(ADDRESS($F255,5,4,1,$F$3))</f>
        <v>29</v>
      </c>
      <c r="F255" s="207">
        <f>F253+1</f>
        <v>133</v>
      </c>
      <c r="G255" s="208" t="str">
        <f ca="1">IF(A255="","",IF(A255="S","",IF(A255=0,"","tisk")))</f>
        <v>tisk</v>
      </c>
      <c r="H255" s="193">
        <f ca="1">1000*ROUND(E255,3)-1000*E255</f>
        <v>0</v>
      </c>
      <c r="I255" s="209" t="str">
        <f ca="1">IF(A255="Díl:","díl","")</f>
        <v/>
      </c>
      <c r="J255" s="92"/>
      <c r="K255" s="92"/>
      <c r="L255" s="87"/>
      <c r="M255" s="88"/>
      <c r="N255" s="89"/>
      <c r="O255" s="90"/>
      <c r="P255" s="72"/>
      <c r="Q255" s="72"/>
    </row>
    <row r="256" spans="1:17" x14ac:dyDescent="0.2">
      <c r="A256" s="196"/>
      <c r="B256" s="196"/>
      <c r="C256" s="197" t="str">
        <f ca="1">IF(ISNUMBER(E255)=TRUE,INDIRECT(ADDRESS($F255,16,4,1,$F$3)),"")</f>
        <v>Podsyp (štěrkopísek) pod podkladní beton trativodu 29=29,0000</v>
      </c>
      <c r="D256" s="198"/>
      <c r="E256" s="199"/>
      <c r="F256" s="200"/>
      <c r="G256" s="201" t="str">
        <f ca="1">IF(C256="","",IF(C256=0,"","tisk"))</f>
        <v>tisk</v>
      </c>
      <c r="H256" s="202"/>
      <c r="I256" s="91"/>
      <c r="J256" s="92"/>
      <c r="K256" s="92"/>
      <c r="L256" s="87"/>
      <c r="M256" s="88"/>
      <c r="N256" s="89"/>
      <c r="O256" s="90"/>
      <c r="P256" s="72"/>
      <c r="Q256" s="72"/>
    </row>
    <row r="257" spans="1:17" x14ac:dyDescent="0.2">
      <c r="A257" s="203">
        <f ca="1">INDIRECT(ADDRESS($F257,1,4,1,$F$3))</f>
        <v>115</v>
      </c>
      <c r="B257" s="203">
        <f ca="1">INDIRECT(ADDRESS($F257,2,4,1,$F$3))</f>
        <v>272313</v>
      </c>
      <c r="C257" s="204" t="str">
        <f ca="1">INDIRECT(ADDRESS($F257,3,4,1,$F$3))</f>
        <v>Základy z prostého betonu, do C16/20 (B20 - zn 250)</v>
      </c>
      <c r="D257" s="205" t="str">
        <f ca="1">INDIRECT(ADDRESS($F257,4,4,1,$F$3))</f>
        <v>M3</v>
      </c>
      <c r="E257" s="206">
        <f ca="1">INDIRECT(ADDRESS($F257,5,4,1,$F$3))</f>
        <v>58</v>
      </c>
      <c r="F257" s="207">
        <f>F255+1</f>
        <v>134</v>
      </c>
      <c r="G257" s="208" t="str">
        <f ca="1">IF(A257="","",IF(A257="S","",IF(A257=0,"","tisk")))</f>
        <v>tisk</v>
      </c>
      <c r="H257" s="193">
        <f ca="1">1000*ROUND(E257,3)-1000*E257</f>
        <v>0</v>
      </c>
      <c r="I257" s="209" t="str">
        <f ca="1">IF(A257="Díl:","díl","")</f>
        <v/>
      </c>
      <c r="J257" s="92"/>
      <c r="K257" s="92"/>
      <c r="L257" s="87"/>
      <c r="M257" s="88"/>
      <c r="N257" s="89"/>
      <c r="O257" s="90"/>
      <c r="P257" s="72"/>
      <c r="Q257" s="72"/>
    </row>
    <row r="258" spans="1:17" x14ac:dyDescent="0.2">
      <c r="A258" s="196"/>
      <c r="B258" s="196"/>
      <c r="C258" s="197" t="str">
        <f ca="1">IF(ISNUMBER(E257)=TRUE,INDIRECT(ADDRESS($F257,16,4,1,$F$3)),"")</f>
        <v>Podkladní beton pod trativodní potrubí 58=58,0000</v>
      </c>
      <c r="D258" s="198"/>
      <c r="E258" s="199"/>
      <c r="F258" s="200"/>
      <c r="G258" s="201" t="str">
        <f ca="1">IF(C258="","",IF(C258=0,"","tisk"))</f>
        <v>tisk</v>
      </c>
      <c r="H258" s="202"/>
      <c r="I258" s="91"/>
      <c r="J258" s="92"/>
      <c r="K258" s="92"/>
      <c r="L258" s="87"/>
      <c r="M258" s="88"/>
      <c r="N258" s="89"/>
      <c r="O258" s="90"/>
      <c r="P258" s="72"/>
      <c r="Q258" s="72"/>
    </row>
    <row r="259" spans="1:17" x14ac:dyDescent="0.2">
      <c r="A259" s="203">
        <f ca="1">INDIRECT(ADDRESS($F259,1,4,1,$F$3))</f>
        <v>116</v>
      </c>
      <c r="B259" s="203">
        <f ca="1">INDIRECT(ADDRESS($F259,2,4,1,$F$3))</f>
        <v>21197</v>
      </c>
      <c r="C259" s="204" t="str">
        <f ca="1">INDIRECT(ADDRESS($F259,3,4,1,$F$3))</f>
        <v>Úprava podloží, sanační žebra, opláštění z geotextílie</v>
      </c>
      <c r="D259" s="205" t="str">
        <f ca="1">INDIRECT(ADDRESS($F259,4,4,1,$F$3))</f>
        <v>M2</v>
      </c>
      <c r="E259" s="206">
        <f ca="1">INDIRECT(ADDRESS($F259,5,4,1,$F$3))</f>
        <v>4701</v>
      </c>
      <c r="F259" s="207">
        <f>F257+1</f>
        <v>135</v>
      </c>
      <c r="G259" s="208" t="str">
        <f ca="1">IF(A259="","",IF(A259="S","",IF(A259=0,"","tisk")))</f>
        <v>tisk</v>
      </c>
      <c r="H259" s="193">
        <f ca="1">1000*ROUND(E259,3)-1000*E259</f>
        <v>0</v>
      </c>
      <c r="I259" s="209" t="str">
        <f ca="1">IF(A259="Díl:","díl","")</f>
        <v/>
      </c>
      <c r="J259" s="92"/>
      <c r="K259" s="92"/>
      <c r="L259" s="87"/>
      <c r="M259" s="88"/>
      <c r="N259" s="89"/>
      <c r="O259" s="90"/>
      <c r="P259" s="72"/>
      <c r="Q259" s="72"/>
    </row>
    <row r="260" spans="1:17" x14ac:dyDescent="0.2">
      <c r="A260" s="196"/>
      <c r="B260" s="196"/>
      <c r="C260" s="197" t="str">
        <f ca="1">IF(ISNUMBER(E259)=TRUE,INDIRECT(ADDRESS($F259,16,4,1,$F$3)),"")</f>
        <v>Opláštění trativodní rýhy 4701=4701,0000</v>
      </c>
      <c r="D260" s="198"/>
      <c r="E260" s="199"/>
      <c r="F260" s="200"/>
      <c r="G260" s="201" t="str">
        <f ca="1">IF(C260="","",IF(C260=0,"","tisk"))</f>
        <v>tisk</v>
      </c>
      <c r="H260" s="202"/>
      <c r="I260" s="91"/>
      <c r="J260" s="92"/>
      <c r="K260" s="92"/>
      <c r="L260" s="87"/>
      <c r="M260" s="88"/>
      <c r="N260" s="89"/>
      <c r="O260" s="90"/>
      <c r="P260" s="72"/>
      <c r="Q260" s="72"/>
    </row>
    <row r="261" spans="1:17" x14ac:dyDescent="0.2">
      <c r="A261" s="203">
        <f ca="1">INDIRECT(ADDRESS($F261,1,4,1,$F$3))</f>
        <v>117</v>
      </c>
      <c r="B261" s="203">
        <f ca="1">INDIRECT(ADDRESS($F261,2,4,1,$F$3))</f>
        <v>27152</v>
      </c>
      <c r="C261" s="204" t="str">
        <f ca="1">INDIRECT(ADDRESS($F261,3,4,1,$F$3))</f>
        <v>Základy, polštáře pod základy, z kameniva drceného</v>
      </c>
      <c r="D261" s="205" t="str">
        <f ca="1">INDIRECT(ADDRESS($F261,4,4,1,$F$3))</f>
        <v>M3</v>
      </c>
      <c r="E261" s="206">
        <f ca="1">INDIRECT(ADDRESS($F261,5,4,1,$F$3))</f>
        <v>1.6</v>
      </c>
      <c r="F261" s="207">
        <f>F259+1</f>
        <v>136</v>
      </c>
      <c r="G261" s="208" t="str">
        <f ca="1">IF(A261="","",IF(A261="S","",IF(A261=0,"","tisk")))</f>
        <v>tisk</v>
      </c>
      <c r="H261" s="193">
        <f ca="1">1000*ROUND(E261,3)-1000*E261</f>
        <v>0</v>
      </c>
      <c r="I261" s="209" t="str">
        <f ca="1">IF(A261="Díl:","díl","")</f>
        <v/>
      </c>
      <c r="J261" s="92"/>
      <c r="K261" s="92"/>
      <c r="L261" s="87"/>
      <c r="M261" s="88"/>
      <c r="N261" s="89"/>
      <c r="O261" s="90"/>
      <c r="P261" s="72"/>
      <c r="Q261" s="72"/>
    </row>
    <row r="262" spans="1:17" x14ac:dyDescent="0.2">
      <c r="A262" s="196"/>
      <c r="B262" s="196"/>
      <c r="C262" s="197" t="str">
        <f ca="1">IF(ISNUMBER(E261)=TRUE,INDIRECT(ADDRESS($F261,16,4,1,$F$3)),"")</f>
        <v>Vyústění trativodů 2 kusy 2*(2*2*0,2)=1,6000</v>
      </c>
      <c r="D262" s="198"/>
      <c r="E262" s="199"/>
      <c r="F262" s="200"/>
      <c r="G262" s="201" t="str">
        <f ca="1">IF(C262="","",IF(C262=0,"","tisk"))</f>
        <v>tisk</v>
      </c>
      <c r="H262" s="202"/>
      <c r="I262" s="91"/>
      <c r="J262" s="92"/>
      <c r="K262" s="92"/>
      <c r="L262" s="87"/>
      <c r="M262" s="88"/>
      <c r="N262" s="89"/>
      <c r="O262" s="90"/>
      <c r="P262" s="72"/>
      <c r="Q262" s="72"/>
    </row>
    <row r="263" spans="1:17" x14ac:dyDescent="0.2">
      <c r="A263" s="203">
        <f ca="1">INDIRECT(ADDRESS($F263,1,4,1,$F$3))</f>
        <v>118</v>
      </c>
      <c r="B263" s="203">
        <f ca="1">INDIRECT(ADDRESS($F263,2,4,1,$F$3))</f>
        <v>502941</v>
      </c>
      <c r="C263" s="204" t="str">
        <f ca="1">INDIRECT(ADDRESS($F263,3,4,1,$F$3))</f>
        <v>ZŘÍZENÍ KONSTRUKČNÍ VRSTVY TĚLESA ŽELEZNIČNÍHO SPODKU Z GEOTEXTILIE</v>
      </c>
      <c r="D263" s="205" t="str">
        <f ca="1">INDIRECT(ADDRESS($F263,4,4,1,$F$3))</f>
        <v>M2</v>
      </c>
      <c r="E263" s="206">
        <f ca="1">INDIRECT(ADDRESS($F263,5,4,1,$F$3))</f>
        <v>18715.18</v>
      </c>
      <c r="F263" s="207">
        <f>F261+1</f>
        <v>137</v>
      </c>
      <c r="G263" s="208" t="str">
        <f ca="1">IF(A263="","",IF(A263="S","",IF(A263=0,"","tisk")))</f>
        <v>tisk</v>
      </c>
      <c r="H263" s="193">
        <f ca="1">1000*ROUND(E263,3)-1000*E263</f>
        <v>0</v>
      </c>
      <c r="I263" s="209" t="str">
        <f ca="1">IF(A263="Díl:","díl","")</f>
        <v/>
      </c>
      <c r="J263" s="92"/>
      <c r="K263" s="92"/>
      <c r="L263" s="87"/>
      <c r="M263" s="88"/>
      <c r="N263" s="89"/>
      <c r="O263" s="90"/>
      <c r="P263" s="72"/>
      <c r="Q263" s="72"/>
    </row>
    <row r="264" spans="1:17" ht="24" x14ac:dyDescent="0.2">
      <c r="A264" s="196"/>
      <c r="B264" s="196"/>
      <c r="C264" s="197" t="str">
        <f ca="1">IF(ISNUMBER(E263)=TRUE,INDIRECT(ADDRESS($F263,16,4,1,$F$3)),"")</f>
        <v>úprava pláně kolej na betonových pražcích+kolej na dřevěných pražcích+ rozvinutá délka výhybek x šířka (2025,262+402,53+1315,244)*5=18715,1800</v>
      </c>
      <c r="D264" s="198"/>
      <c r="E264" s="199"/>
      <c r="F264" s="200"/>
      <c r="G264" s="201" t="str">
        <f ca="1">IF(C264="","",IF(C264=0,"","tisk"))</f>
        <v>tisk</v>
      </c>
      <c r="H264" s="202"/>
      <c r="I264" s="91"/>
      <c r="J264" s="92"/>
      <c r="K264" s="92"/>
      <c r="L264" s="87"/>
      <c r="M264" s="88"/>
      <c r="N264" s="89"/>
      <c r="O264" s="90"/>
      <c r="P264" s="72"/>
      <c r="Q264" s="72"/>
    </row>
    <row r="265" spans="1:17" ht="25.5" x14ac:dyDescent="0.2">
      <c r="A265" s="203">
        <f ca="1">INDIRECT(ADDRESS($F265,1,4,1,$F$3))</f>
        <v>119</v>
      </c>
      <c r="B265" s="203">
        <f ca="1">INDIRECT(ADDRESS($F265,2,4,1,$F$3))</f>
        <v>501101</v>
      </c>
      <c r="C265" s="204" t="str">
        <f ca="1">INDIRECT(ADDRESS($F265,3,4,1,$F$3))</f>
        <v>ZŘÍZENÍ KONSTRUKČNÍ VRSTVY TĚLESA ŽELEZNIČNÍHO SPODKU ZE ŠTĚRKODRTI NOVÉ</v>
      </c>
      <c r="D265" s="205" t="str">
        <f ca="1">INDIRECT(ADDRESS($F265,4,4,1,$F$3))</f>
        <v>m3</v>
      </c>
      <c r="E265" s="206">
        <f ca="1">INDIRECT(ADDRESS($F265,5,4,1,$F$3))</f>
        <v>1188.67</v>
      </c>
      <c r="F265" s="207">
        <f>F263+1</f>
        <v>138</v>
      </c>
      <c r="G265" s="208" t="str">
        <f ca="1">IF(A265="","",IF(A265="S","",IF(A265=0,"","tisk")))</f>
        <v>tisk</v>
      </c>
      <c r="H265" s="193">
        <f ca="1">1000*ROUND(E265,3)-1000*E265</f>
        <v>0</v>
      </c>
      <c r="I265" s="209" t="str">
        <f ca="1">IF(A265="Díl:","díl","")</f>
        <v/>
      </c>
      <c r="J265" s="92"/>
      <c r="K265" s="92"/>
      <c r="L265" s="87"/>
      <c r="M265" s="88"/>
      <c r="N265" s="89"/>
      <c r="O265" s="90"/>
      <c r="P265" s="72"/>
      <c r="Q265" s="72"/>
    </row>
    <row r="266" spans="1:17" x14ac:dyDescent="0.2">
      <c r="A266" s="196"/>
      <c r="B266" s="196"/>
      <c r="C266" s="197" t="str">
        <f ca="1">IF(ISNUMBER(E265)=TRUE,INDIRECT(ADDRESS($F265,16,4,1,$F$3)),"")</f>
        <v>SO 01-13-01 + Sanace pod výhybkami 118,01+1070,66=1188,6700</v>
      </c>
      <c r="D266" s="198"/>
      <c r="E266" s="199"/>
      <c r="F266" s="200"/>
      <c r="G266" s="201" t="str">
        <f ca="1">IF(C266="","",IF(C266=0,"","tisk"))</f>
        <v>tisk</v>
      </c>
      <c r="H266" s="202"/>
      <c r="I266" s="91"/>
      <c r="J266" s="92"/>
      <c r="K266" s="92"/>
      <c r="L266" s="87"/>
      <c r="M266" s="88"/>
      <c r="N266" s="89"/>
      <c r="O266" s="90"/>
      <c r="P266" s="72"/>
      <c r="Q266" s="72"/>
    </row>
    <row r="267" spans="1:17" ht="25.5" x14ac:dyDescent="0.2">
      <c r="A267" s="203">
        <f ca="1">INDIRECT(ADDRESS($F267,1,4,1,$F$3))</f>
        <v>120</v>
      </c>
      <c r="B267" s="203">
        <f ca="1">INDIRECT(ADDRESS($F267,2,4,1,$F$3))</f>
        <v>501430</v>
      </c>
      <c r="C267" s="204" t="str">
        <f ca="1">INDIRECT(ADDRESS($F267,3,4,1,$F$3))</f>
        <v>ZŘÍZENÍ KONSTRUKČNÍ VRSTVY TĚLESA ŽELEZNIČNÍHO SPODKU ZE ZEMINY ZLEPŠENÉ (STABILIZOVANÉ) VÁPNO- CEMENTEM</v>
      </c>
      <c r="D267" s="205" t="str">
        <f ca="1">INDIRECT(ADDRESS($F267,4,4,1,$F$3))</f>
        <v>m3</v>
      </c>
      <c r="E267" s="206">
        <f ca="1">INDIRECT(ADDRESS($F267,5,4,1,$F$3))</f>
        <v>1219.44</v>
      </c>
      <c r="F267" s="207">
        <f>F265+1</f>
        <v>139</v>
      </c>
      <c r="G267" s="208" t="str">
        <f ca="1">IF(A267="","",IF(A267="S","",IF(A267=0,"","tisk")))</f>
        <v>tisk</v>
      </c>
      <c r="H267" s="193">
        <f ca="1">1000*ROUND(E267,3)-1000*E267</f>
        <v>0</v>
      </c>
      <c r="I267" s="209" t="str">
        <f ca="1">IF(A267="Díl:","díl","")</f>
        <v/>
      </c>
      <c r="J267" s="92"/>
      <c r="K267" s="92"/>
      <c r="L267" s="87"/>
      <c r="M267" s="88"/>
      <c r="N267" s="89"/>
      <c r="O267" s="90"/>
      <c r="P267" s="72"/>
      <c r="Q267" s="72"/>
    </row>
    <row r="268" spans="1:17" x14ac:dyDescent="0.2">
      <c r="A268" s="196"/>
      <c r="B268" s="196"/>
      <c r="C268" s="197" t="str">
        <f ca="1">IF(ISNUMBER(E267)=TRUE,INDIRECT(ADDRESS($F267,16,4,1,$F$3)),"")</f>
        <v>SO 01-13-01 + Sanace pod výhybkami 131,12+1088,32=1219,4400</v>
      </c>
      <c r="D268" s="198"/>
      <c r="E268" s="199"/>
      <c r="F268" s="200"/>
      <c r="G268" s="201" t="str">
        <f ca="1">IF(C268="","",IF(C268=0,"","tisk"))</f>
        <v>tisk</v>
      </c>
      <c r="H268" s="202"/>
      <c r="I268" s="91"/>
      <c r="J268" s="92"/>
      <c r="K268" s="92"/>
      <c r="L268" s="87"/>
      <c r="M268" s="88"/>
      <c r="N268" s="89"/>
      <c r="O268" s="90"/>
      <c r="P268" s="72"/>
      <c r="Q268" s="72"/>
    </row>
    <row r="269" spans="1:17" x14ac:dyDescent="0.2">
      <c r="A269" s="203">
        <f ca="1">INDIRECT(ADDRESS($F269,1,4,1,$F$3))</f>
        <v>121</v>
      </c>
      <c r="B269" s="203">
        <f ca="1">INDIRECT(ADDRESS($F269,2,4,1,$F$3))</f>
        <v>875342</v>
      </c>
      <c r="C269" s="204" t="str">
        <f ca="1">INDIRECT(ADDRESS($F269,3,4,1,$F$3))</f>
        <v>Potrubí z trub plastických (PVC,PE,PP), drenážní, DN do 200, do rýhy děrované</v>
      </c>
      <c r="D269" s="205" t="str">
        <f ca="1">INDIRECT(ADDRESS($F269,4,4,1,$F$3))</f>
        <v>M</v>
      </c>
      <c r="E269" s="206">
        <f ca="1">INDIRECT(ADDRESS($F269,5,4,1,$F$3))</f>
        <v>1153</v>
      </c>
      <c r="F269" s="207">
        <f>F267+1</f>
        <v>140</v>
      </c>
      <c r="G269" s="208" t="str">
        <f ca="1">IF(A269="","",IF(A269="S","",IF(A269=0,"","tisk")))</f>
        <v>tisk</v>
      </c>
      <c r="H269" s="193">
        <f ca="1">1000*ROUND(E269,3)-1000*E269</f>
        <v>0</v>
      </c>
      <c r="I269" s="209" t="str">
        <f ca="1">IF(A269="Díl:","díl","")</f>
        <v/>
      </c>
      <c r="J269" s="92"/>
      <c r="K269" s="92"/>
      <c r="L269" s="87"/>
      <c r="M269" s="88"/>
      <c r="N269" s="89"/>
      <c r="O269" s="90"/>
      <c r="P269" s="72"/>
      <c r="Q269" s="72"/>
    </row>
    <row r="270" spans="1:17" x14ac:dyDescent="0.2">
      <c r="A270" s="196"/>
      <c r="B270" s="196"/>
      <c r="C270" s="197" t="str">
        <f ca="1">IF(ISNUMBER(E269)=TRUE,INDIRECT(ADDRESS($F269,16,4,1,$F$3)),"")</f>
        <v>Viz tab. trativodů 1153=1153,0000</v>
      </c>
      <c r="D270" s="198"/>
      <c r="E270" s="199"/>
      <c r="F270" s="200"/>
      <c r="G270" s="201" t="str">
        <f ca="1">IF(C270="","",IF(C270=0,"","tisk"))</f>
        <v>tisk</v>
      </c>
      <c r="H270" s="202"/>
      <c r="I270" s="91"/>
      <c r="J270" s="92"/>
      <c r="K270" s="92"/>
      <c r="L270" s="87"/>
      <c r="M270" s="88"/>
      <c r="N270" s="89"/>
      <c r="O270" s="90"/>
      <c r="P270" s="72"/>
      <c r="Q270" s="72"/>
    </row>
    <row r="271" spans="1:17" x14ac:dyDescent="0.2">
      <c r="A271" s="203">
        <f ca="1">INDIRECT(ADDRESS($F271,1,4,1,$F$3))</f>
        <v>122</v>
      </c>
      <c r="B271" s="203">
        <f ca="1">INDIRECT(ADDRESS($F271,2,4,1,$F$3))</f>
        <v>894846</v>
      </c>
      <c r="C271" s="204" t="str">
        <f ca="1">INDIRECT(ADDRESS($F271,3,4,1,$F$3))</f>
        <v>Konstrukce na trubním vedení, šachty na potrubí, z plast. hmot, DN do 400</v>
      </c>
      <c r="D271" s="205" t="str">
        <f ca="1">INDIRECT(ADDRESS($F271,4,4,1,$F$3))</f>
        <v>KUS</v>
      </c>
      <c r="E271" s="206">
        <f ca="1">INDIRECT(ADDRESS($F271,5,4,1,$F$3))</f>
        <v>38</v>
      </c>
      <c r="F271" s="207">
        <f>F269+1</f>
        <v>141</v>
      </c>
      <c r="G271" s="208" t="str">
        <f ca="1">IF(A271="","",IF(A271="S","",IF(A271=0,"","tisk")))</f>
        <v>tisk</v>
      </c>
      <c r="H271" s="193">
        <f ca="1">1000*ROUND(E271,3)-1000*E271</f>
        <v>0</v>
      </c>
      <c r="I271" s="209" t="str">
        <f ca="1">IF(A271="Díl:","díl","")</f>
        <v/>
      </c>
      <c r="J271" s="92"/>
      <c r="K271" s="92"/>
      <c r="L271" s="87"/>
      <c r="M271" s="88"/>
      <c r="N271" s="89"/>
      <c r="O271" s="90"/>
      <c r="P271" s="72"/>
      <c r="Q271" s="72"/>
    </row>
    <row r="272" spans="1:17" x14ac:dyDescent="0.2">
      <c r="A272" s="196"/>
      <c r="B272" s="196"/>
      <c r="C272" s="197" t="str">
        <f ca="1">IF(ISNUMBER(E271)=TRUE,INDIRECT(ADDRESS($F271,16,4,1,$F$3)),"")</f>
        <v>viz. tabulka trativodů 38=38,0000</v>
      </c>
      <c r="D272" s="198"/>
      <c r="E272" s="199"/>
      <c r="F272" s="200"/>
      <c r="G272" s="201" t="str">
        <f ca="1">IF(C272="","",IF(C272=0,"","tisk"))</f>
        <v>tisk</v>
      </c>
      <c r="H272" s="202"/>
      <c r="I272" s="91"/>
      <c r="J272" s="92"/>
      <c r="K272" s="92"/>
      <c r="L272" s="87"/>
      <c r="M272" s="88"/>
      <c r="N272" s="89"/>
      <c r="O272" s="90"/>
      <c r="P272" s="72"/>
      <c r="Q272" s="72"/>
    </row>
    <row r="273" spans="1:17" ht="25.5" x14ac:dyDescent="0.2">
      <c r="A273" s="203">
        <f ca="1">INDIRECT(ADDRESS($F273,1,4,1,$F$3))</f>
        <v>123</v>
      </c>
      <c r="B273" s="203">
        <f ca="1">INDIRECT(ADDRESS($F273,2,4,1,$F$3))</f>
        <v>899114</v>
      </c>
      <c r="C273" s="204" t="str">
        <f ca="1">INDIRECT(ADDRESS($F273,3,4,1,$F$3))</f>
        <v>Konstrukce na trubním vedení, doplňky na trubním vedení,  samostatné poklopy, z plastických hmot</v>
      </c>
      <c r="D273" s="205" t="str">
        <f ca="1">INDIRECT(ADDRESS($F273,4,4,1,$F$3))</f>
        <v>KUS</v>
      </c>
      <c r="E273" s="206">
        <f ca="1">INDIRECT(ADDRESS($F273,5,4,1,$F$3))</f>
        <v>38</v>
      </c>
      <c r="F273" s="207">
        <f>F271+1</f>
        <v>142</v>
      </c>
      <c r="G273" s="208" t="str">
        <f ca="1">IF(A273="","",IF(A273="S","",IF(A273=0,"","tisk")))</f>
        <v>tisk</v>
      </c>
      <c r="H273" s="193">
        <f ca="1">1000*ROUND(E273,3)-1000*E273</f>
        <v>0</v>
      </c>
      <c r="I273" s="209" t="str">
        <f ca="1">IF(A273="Díl:","díl","")</f>
        <v/>
      </c>
      <c r="J273" s="92"/>
      <c r="K273" s="92"/>
      <c r="L273" s="87"/>
      <c r="M273" s="88"/>
      <c r="N273" s="89"/>
      <c r="O273" s="90"/>
      <c r="P273" s="72"/>
      <c r="Q273" s="72"/>
    </row>
    <row r="274" spans="1:17" x14ac:dyDescent="0.2">
      <c r="A274" s="196"/>
      <c r="B274" s="196"/>
      <c r="C274" s="197" t="str">
        <f ca="1">IF(ISNUMBER(E273)=TRUE,INDIRECT(ADDRESS($F273,16,4,1,$F$3)),"")</f>
        <v>38=38,0000</v>
      </c>
      <c r="D274" s="198"/>
      <c r="E274" s="199"/>
      <c r="F274" s="200"/>
      <c r="G274" s="201" t="str">
        <f ca="1">IF(C274="","",IF(C274=0,"","tisk"))</f>
        <v>tisk</v>
      </c>
      <c r="H274" s="202"/>
      <c r="I274" s="91"/>
      <c r="J274" s="92"/>
      <c r="K274" s="92"/>
      <c r="L274" s="87"/>
      <c r="M274" s="88"/>
      <c r="N274" s="89"/>
      <c r="O274" s="90"/>
      <c r="P274" s="72"/>
      <c r="Q274" s="72"/>
    </row>
    <row r="275" spans="1:17" ht="25.5" x14ac:dyDescent="0.2">
      <c r="A275" s="203">
        <f ca="1">INDIRECT(ADDRESS($F275,1,4,1,$F$3))</f>
        <v>124</v>
      </c>
      <c r="B275" s="203">
        <f ca="1">INDIRECT(ADDRESS($F275,2,4,1,$F$3))</f>
        <v>899522</v>
      </c>
      <c r="C275" s="204" t="str">
        <f ca="1">INDIRECT(ADDRESS($F275,3,4,1,$F$3))</f>
        <v>Konstrukce na trubním vedení, doplňky na trubním vedení, obetonování potr.z prostého betonu do C12/15 (B15 - zn.200)</v>
      </c>
      <c r="D275" s="205" t="str">
        <f ca="1">INDIRECT(ADDRESS($F275,4,4,1,$F$3))</f>
        <v>M3</v>
      </c>
      <c r="E275" s="206">
        <f ca="1">INDIRECT(ADDRESS($F275,5,4,1,$F$3))</f>
        <v>94.965299999999999</v>
      </c>
      <c r="F275" s="207">
        <f>F273+1</f>
        <v>143</v>
      </c>
      <c r="G275" s="208" t="str">
        <f ca="1">IF(A275="","",IF(A275="S","",IF(A275=0,"","tisk")))</f>
        <v>tisk</v>
      </c>
      <c r="H275" s="193">
        <f ca="1">1000*ROUND(E275,3)-1000*E275</f>
        <v>-0.30000000000291038</v>
      </c>
      <c r="I275" s="209" t="str">
        <f ca="1">IF(A275="Díl:","díl","")</f>
        <v/>
      </c>
      <c r="J275" s="92"/>
      <c r="K275" s="92"/>
      <c r="L275" s="87"/>
      <c r="M275" s="88"/>
      <c r="N275" s="89"/>
      <c r="O275" s="90"/>
      <c r="P275" s="72"/>
      <c r="Q275" s="72"/>
    </row>
    <row r="276" spans="1:17" ht="24" x14ac:dyDescent="0.2">
      <c r="A276" s="196"/>
      <c r="B276" s="196"/>
      <c r="C276" s="197" t="str">
        <f ca="1">IF(ISNUMBER(E275)=TRUE,INDIRECT(ADDRESS($F275,16,4,1,$F$3)),"")</f>
        <v>Délka trativodu x plocha řezu obetonování bez podkladního betonu 0,1m + kompletní obetonování v překopech 1153*0,045+143,601*0,3=94,9653</v>
      </c>
      <c r="D276" s="198"/>
      <c r="E276" s="199"/>
      <c r="F276" s="200"/>
      <c r="G276" s="201" t="str">
        <f ca="1">IF(C276="","",IF(C276=0,"","tisk"))</f>
        <v>tisk</v>
      </c>
      <c r="H276" s="202"/>
      <c r="I276" s="91"/>
      <c r="J276" s="92"/>
      <c r="K276" s="92"/>
      <c r="L276" s="87"/>
      <c r="M276" s="88"/>
      <c r="N276" s="89"/>
      <c r="O276" s="90"/>
      <c r="P276" s="72"/>
      <c r="Q276" s="72"/>
    </row>
    <row r="277" spans="1:17" ht="25.5" x14ac:dyDescent="0.2">
      <c r="A277" s="203">
        <f ca="1">INDIRECT(ADDRESS($F277,1,4,1,$F$3))</f>
        <v>125</v>
      </c>
      <c r="B277" s="203">
        <f ca="1">INDIRECT(ADDRESS($F277,2,4,1,$F$3))</f>
        <v>935832</v>
      </c>
      <c r="C277" s="204" t="str">
        <f ca="1">INDIRECT(ADDRESS($F277,3,4,1,$F$3))</f>
        <v>Dokončující konstr. a práce, žlaby a rigoly, dlážděné, z lomového kamene tl. do 250mm, do bet.tl. 100mm</v>
      </c>
      <c r="D277" s="205" t="str">
        <f ca="1">INDIRECT(ADDRESS($F277,4,4,1,$F$3))</f>
        <v>M2</v>
      </c>
      <c r="E277" s="206">
        <f ca="1">INDIRECT(ADDRESS($F277,5,4,1,$F$3))</f>
        <v>8</v>
      </c>
      <c r="F277" s="207">
        <f>F275+1</f>
        <v>144</v>
      </c>
      <c r="G277" s="208" t="str">
        <f ca="1">IF(A277="","",IF(A277="S","",IF(A277=0,"","tisk")))</f>
        <v>tisk</v>
      </c>
      <c r="H277" s="193">
        <f ca="1">1000*ROUND(E277,3)-1000*E277</f>
        <v>0</v>
      </c>
      <c r="I277" s="209" t="str">
        <f ca="1">IF(A277="Díl:","díl","")</f>
        <v/>
      </c>
      <c r="J277" s="92"/>
      <c r="K277" s="92"/>
      <c r="L277" s="87"/>
      <c r="M277" s="88"/>
      <c r="N277" s="89"/>
      <c r="O277" s="90"/>
      <c r="P277" s="72"/>
      <c r="Q277" s="72"/>
    </row>
    <row r="278" spans="1:17" x14ac:dyDescent="0.2">
      <c r="A278" s="196"/>
      <c r="B278" s="196"/>
      <c r="C278" s="197" t="str">
        <f ca="1">IF(ISNUMBER(E277)=TRUE,INDIRECT(ADDRESS($F277,16,4,1,$F$3)),"")</f>
        <v>Vyústění trativodů 2 kusy 2*(2*2)=8,0000</v>
      </c>
      <c r="D278" s="198"/>
      <c r="E278" s="199"/>
      <c r="F278" s="200"/>
      <c r="G278" s="201" t="str">
        <f ca="1">IF(C278="","",IF(C278=0,"","tisk"))</f>
        <v>tisk</v>
      </c>
      <c r="H278" s="202"/>
      <c r="I278" s="91"/>
      <c r="J278" s="92"/>
      <c r="K278" s="92"/>
      <c r="L278" s="87"/>
      <c r="M278" s="88"/>
      <c r="N278" s="89"/>
      <c r="O278" s="90"/>
      <c r="P278" s="72"/>
      <c r="Q278" s="72"/>
    </row>
    <row r="279" spans="1:17" x14ac:dyDescent="0.2">
      <c r="A279" s="203">
        <f ca="1">INDIRECT(ADDRESS($F279,1,4,1,$F$3))</f>
        <v>126</v>
      </c>
      <c r="B279" s="203" t="str">
        <f ca="1">INDIRECT(ADDRESS($F279,2,4,1,$F$3))</f>
        <v>R</v>
      </c>
      <c r="C279" s="204" t="str">
        <f ca="1">INDIRECT(ADDRESS($F279,3,4,1,$F$3))</f>
        <v>Přeložení podzemních sítí</v>
      </c>
      <c r="D279" s="205" t="str">
        <f ca="1">INDIRECT(ADDRESS($F279,4,4,1,$F$3))</f>
        <v>M</v>
      </c>
      <c r="E279" s="206">
        <f ca="1">INDIRECT(ADDRESS($F279,5,4,1,$F$3))</f>
        <v>88</v>
      </c>
      <c r="F279" s="207">
        <f>F277+1</f>
        <v>145</v>
      </c>
      <c r="G279" s="208" t="str">
        <f ca="1">IF(A279="","",IF(A279="S","",IF(A279=0,"","tisk")))</f>
        <v>tisk</v>
      </c>
      <c r="H279" s="193">
        <f ca="1">1000*ROUND(E279,3)-1000*E279</f>
        <v>0</v>
      </c>
      <c r="I279" s="209" t="str">
        <f ca="1">IF(A279="Díl:","díl","")</f>
        <v/>
      </c>
      <c r="J279" s="92"/>
      <c r="K279" s="92"/>
      <c r="L279" s="87"/>
      <c r="M279" s="88"/>
      <c r="N279" s="89"/>
      <c r="O279" s="90"/>
      <c r="P279" s="72"/>
      <c r="Q279" s="72"/>
    </row>
    <row r="280" spans="1:17" ht="24" x14ac:dyDescent="0.2">
      <c r="A280" s="196"/>
      <c r="B280" s="196"/>
      <c r="C280" s="197" t="str">
        <f ca="1">IF(ISNUMBER(E279)=TRUE,INDIRECT(ADDRESS($F279,16,4,1,$F$3)),"")</f>
        <v>V případě potřeby přeložení kanalizace, vody, vedení ČEZ ICT, ČEZ, vedení ČD Telematika 16+18+14+23+17=88,0000</v>
      </c>
      <c r="D280" s="198"/>
      <c r="E280" s="199"/>
      <c r="F280" s="200"/>
      <c r="G280" s="201" t="str">
        <f ca="1">IF(C280="","",IF(C280=0,"","tisk"))</f>
        <v>tisk</v>
      </c>
      <c r="H280" s="202"/>
      <c r="I280" s="91"/>
      <c r="J280" s="92"/>
      <c r="K280" s="92"/>
      <c r="L280" s="87"/>
      <c r="M280" s="88"/>
      <c r="N280" s="89"/>
      <c r="O280" s="90"/>
      <c r="P280" s="72"/>
      <c r="Q280" s="72"/>
    </row>
    <row r="281" spans="1:17" x14ac:dyDescent="0.2">
      <c r="A281" s="203">
        <f ca="1">INDIRECT(ADDRESS($F281,1,4,1,$F$3))</f>
        <v>0</v>
      </c>
      <c r="B281" s="203">
        <f ca="1">INDIRECT(ADDRESS($F281,2,4,1,$F$3))</f>
        <v>0</v>
      </c>
      <c r="C281" s="204" t="str">
        <f ca="1">INDIRECT(ADDRESS($F281,3,4,1,$F$3))</f>
        <v>Celkem za Etapu:</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t="str">
        <f ca="1">INDIRECT(ADDRESS($F283,3,4,1,$F$3))</f>
        <v>Celkem za objekt:</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f ca="1">INDIRECT(ADDRESS($F355,5,4,1,$F$3))</f>
        <v>0</v>
      </c>
      <c r="F355" s="207">
        <f>F353+1</f>
        <v>183</v>
      </c>
      <c r="G355" s="208" t="str">
        <f ca="1">IF(A355="","",IF(A355="S","",IF(A355=0,"","tisk")))</f>
        <v/>
      </c>
      <c r="H355" s="193">
        <f ca="1">1000*ROUND(E355,3)-1000*E355</f>
        <v>0</v>
      </c>
      <c r="I355" s="209" t="str">
        <f ca="1">IF(A355="Díl:","díl","")</f>
        <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x14ac:dyDescent="0.2">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x14ac:dyDescent="0.2">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f ca="1">INDIRECT(ADDRESS($F363,5,4,1,$F$3))</f>
        <v>0</v>
      </c>
      <c r="F363" s="207">
        <f>F361+1</f>
        <v>187</v>
      </c>
      <c r="G363" s="208" t="str">
        <f ca="1">IF(A363="","",IF(A363="S","",IF(A363=0,"","tisk")))</f>
        <v/>
      </c>
      <c r="H363" s="193">
        <f ca="1">1000*ROUND(E363,3)-1000*E363</f>
        <v>0</v>
      </c>
      <c r="I363" s="209" t="str">
        <f ca="1">IF(A363="Díl:","díl","")</f>
        <v/>
      </c>
      <c r="J363" s="92"/>
      <c r="K363" s="92"/>
      <c r="L363" s="87"/>
      <c r="M363" s="88"/>
      <c r="N363" s="89"/>
      <c r="O363" s="90"/>
      <c r="P363" s="72"/>
      <c r="Q363" s="72"/>
    </row>
    <row r="364" spans="1:17" x14ac:dyDescent="0.2">
      <c r="A364" s="196"/>
      <c r="B364" s="196"/>
      <c r="C364" s="197">
        <f ca="1">IF(ISNUMBER(E363)=TRUE,INDIRECT(ADDRESS($F363,16,4,1,$F$3)),"")</f>
        <v>0</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f ca="1">INDIRECT(ADDRESS($F365,5,4,1,$F$3))</f>
        <v>0</v>
      </c>
      <c r="F365" s="207">
        <f>F363+1</f>
        <v>188</v>
      </c>
      <c r="G365" s="208" t="str">
        <f ca="1">IF(A365="","",IF(A365="S","",IF(A365=0,"","tisk")))</f>
        <v/>
      </c>
      <c r="H365" s="193">
        <f ca="1">1000*ROUND(E365,3)-1000*E365</f>
        <v>0</v>
      </c>
      <c r="I365" s="209" t="str">
        <f ca="1">IF(A365="Díl:","díl","")</f>
        <v/>
      </c>
      <c r="J365" s="92"/>
      <c r="K365" s="92"/>
      <c r="L365" s="87"/>
      <c r="M365" s="88"/>
      <c r="N365" s="89"/>
      <c r="O365" s="90"/>
      <c r="P365" s="72"/>
      <c r="Q365" s="72"/>
    </row>
    <row r="366" spans="1:17" x14ac:dyDescent="0.2">
      <c r="A366" s="196"/>
      <c r="B366" s="196"/>
      <c r="C366" s="197">
        <f ca="1">IF(ISNUMBER(E365)=TRUE,INDIRECT(ADDRESS($F365,16,4,1,$F$3)),"")</f>
        <v>0</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f ca="1">INDIRECT(ADDRESS($F367,5,4,1,$F$3))</f>
        <v>0</v>
      </c>
      <c r="F367" s="207">
        <f>F365+1</f>
        <v>189</v>
      </c>
      <c r="G367" s="208" t="str">
        <f ca="1">IF(A367="","",IF(A367="S","",IF(A367=0,"","tisk")))</f>
        <v/>
      </c>
      <c r="H367" s="193">
        <f ca="1">1000*ROUND(E367,3)-1000*E367</f>
        <v>0</v>
      </c>
      <c r="I367" s="209" t="str">
        <f ca="1">IF(A367="Díl:","díl","")</f>
        <v/>
      </c>
      <c r="J367" s="92"/>
      <c r="K367" s="92"/>
      <c r="L367" s="87"/>
      <c r="M367" s="88"/>
      <c r="N367" s="89"/>
      <c r="O367" s="90"/>
      <c r="P367" s="72"/>
      <c r="Q367" s="72"/>
    </row>
    <row r="368" spans="1:17" x14ac:dyDescent="0.2">
      <c r="A368" s="196"/>
      <c r="B368" s="196"/>
      <c r="C368" s="197">
        <f ca="1">IF(ISNUMBER(E367)=TRUE,INDIRECT(ADDRESS($F367,16,4,1,$F$3)),"")</f>
        <v>0</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f ca="1">INDIRECT(ADDRESS($F369,5,4,1,$F$3))</f>
        <v>0</v>
      </c>
      <c r="F369" s="207">
        <f>F367+1</f>
        <v>190</v>
      </c>
      <c r="G369" s="208" t="str">
        <f ca="1">IF(A369="","",IF(A369="S","",IF(A369=0,"","tisk")))</f>
        <v/>
      </c>
      <c r="H369" s="193">
        <f ca="1">1000*ROUND(E369,3)-1000*E369</f>
        <v>0</v>
      </c>
      <c r="I369" s="209" t="str">
        <f ca="1">IF(A369="Díl:","díl","")</f>
        <v/>
      </c>
      <c r="J369" s="92"/>
      <c r="K369" s="92"/>
      <c r="L369" s="87"/>
      <c r="M369" s="88"/>
      <c r="N369" s="89"/>
      <c r="O369" s="90"/>
      <c r="P369" s="72"/>
      <c r="Q369" s="72"/>
    </row>
    <row r="370" spans="1:17" x14ac:dyDescent="0.2">
      <c r="A370" s="196"/>
      <c r="B370" s="196"/>
      <c r="C370" s="197">
        <f ca="1">IF(ISNUMBER(E369)=TRUE,INDIRECT(ADDRESS($F369,16,4,1,$F$3)),"")</f>
        <v>0</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f ca="1">INDIRECT(ADDRESS($F371,5,4,1,$F$3))</f>
        <v>0</v>
      </c>
      <c r="F371" s="207">
        <f>F369+1</f>
        <v>191</v>
      </c>
      <c r="G371" s="208" t="str">
        <f ca="1">IF(A371="","",IF(A371="S","",IF(A371=0,"","tisk")))</f>
        <v/>
      </c>
      <c r="H371" s="193">
        <f ca="1">1000*ROUND(E371,3)-1000*E371</f>
        <v>0</v>
      </c>
      <c r="I371" s="209" t="str">
        <f ca="1">IF(A371="Díl:","díl","")</f>
        <v/>
      </c>
      <c r="J371" s="92"/>
      <c r="K371" s="92"/>
      <c r="L371" s="87"/>
      <c r="M371" s="88"/>
      <c r="N371" s="89"/>
      <c r="O371" s="90"/>
      <c r="P371" s="72"/>
      <c r="Q371" s="72"/>
    </row>
    <row r="372" spans="1:17" x14ac:dyDescent="0.2">
      <c r="A372" s="196"/>
      <c r="B372" s="196"/>
      <c r="C372" s="197">
        <f ca="1">IF(ISNUMBER(E371)=TRUE,INDIRECT(ADDRESS($F371,16,4,1,$F$3)),"")</f>
        <v>0</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f ca="1">INDIRECT(ADDRESS($F373,5,4,1,$F$3))</f>
        <v>0</v>
      </c>
      <c r="F373" s="207">
        <f>F371+1</f>
        <v>192</v>
      </c>
      <c r="G373" s="208" t="str">
        <f ca="1">IF(A373="","",IF(A373="S","",IF(A373=0,"","tisk")))</f>
        <v/>
      </c>
      <c r="H373" s="193">
        <f ca="1">1000*ROUND(E373,3)-1000*E373</f>
        <v>0</v>
      </c>
      <c r="I373" s="209" t="str">
        <f ca="1">IF(A373="Díl:","díl","")</f>
        <v/>
      </c>
      <c r="J373" s="92"/>
      <c r="K373" s="92"/>
      <c r="L373" s="87"/>
      <c r="M373" s="88"/>
      <c r="N373" s="89"/>
      <c r="O373" s="90"/>
      <c r="P373" s="72"/>
      <c r="Q373" s="72"/>
    </row>
    <row r="374" spans="1:17" x14ac:dyDescent="0.2">
      <c r="A374" s="196"/>
      <c r="B374" s="196"/>
      <c r="C374" s="197">
        <f ca="1">IF(ISNUMBER(E373)=TRUE,INDIRECT(ADDRESS($F373,16,4,1,$F$3)),"")</f>
        <v>0</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f ca="1">INDIRECT(ADDRESS($F375,5,4,1,$F$3))</f>
        <v>0</v>
      </c>
      <c r="F375" s="207">
        <f>F373+1</f>
        <v>193</v>
      </c>
      <c r="G375" s="208" t="str">
        <f ca="1">IF(A375="","",IF(A375="S","",IF(A375=0,"","tisk")))</f>
        <v/>
      </c>
      <c r="H375" s="193">
        <f ca="1">1000*ROUND(E375,3)-1000*E375</f>
        <v>0</v>
      </c>
      <c r="I375" s="209" t="str">
        <f ca="1">IF(A375="Díl:","díl","")</f>
        <v/>
      </c>
      <c r="J375" s="92"/>
      <c r="K375" s="92"/>
      <c r="L375" s="87"/>
      <c r="M375" s="88"/>
      <c r="N375" s="89"/>
      <c r="O375" s="90"/>
      <c r="P375" s="72"/>
      <c r="Q375" s="72"/>
    </row>
    <row r="376" spans="1:17" x14ac:dyDescent="0.2">
      <c r="A376" s="196"/>
      <c r="B376" s="196"/>
      <c r="C376" s="197">
        <f ca="1">IF(ISNUMBER(E375)=TRUE,INDIRECT(ADDRESS($F375,16,4,1,$F$3)),"")</f>
        <v>0</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f ca="1">INDIRECT(ADDRESS($F377,5,4,1,$F$3))</f>
        <v>0</v>
      </c>
      <c r="F377" s="207">
        <f>F375+1</f>
        <v>194</v>
      </c>
      <c r="G377" s="208" t="str">
        <f ca="1">IF(A377="","",IF(A377="S","",IF(A377=0,"","tisk")))</f>
        <v/>
      </c>
      <c r="H377" s="193">
        <f ca="1">1000*ROUND(E377,3)-1000*E377</f>
        <v>0</v>
      </c>
      <c r="I377" s="209" t="str">
        <f ca="1">IF(A377="Díl:","díl","")</f>
        <v/>
      </c>
      <c r="J377" s="92"/>
      <c r="K377" s="92"/>
      <c r="L377" s="87"/>
      <c r="M377" s="88"/>
      <c r="N377" s="89"/>
      <c r="O377" s="90"/>
      <c r="P377" s="72"/>
      <c r="Q377" s="72"/>
    </row>
    <row r="378" spans="1:17" x14ac:dyDescent="0.2">
      <c r="A378" s="196"/>
      <c r="B378" s="196"/>
      <c r="C378" s="197">
        <f ca="1">IF(ISNUMBER(E377)=TRUE,INDIRECT(ADDRESS($F377,16,4,1,$F$3)),"")</f>
        <v>0</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f ca="1">INDIRECT(ADDRESS($F379,5,4,1,$F$3))</f>
        <v>0</v>
      </c>
      <c r="F379" s="207">
        <f>F377+1</f>
        <v>195</v>
      </c>
      <c r="G379" s="208" t="str">
        <f ca="1">IF(A379="","",IF(A379="S","",IF(A379=0,"","tisk")))</f>
        <v/>
      </c>
      <c r="H379" s="193">
        <f ca="1">1000*ROUND(E379,3)-1000*E379</f>
        <v>0</v>
      </c>
      <c r="I379" s="209" t="str">
        <f ca="1">IF(A379="Díl:","díl","")</f>
        <v/>
      </c>
      <c r="J379" s="92"/>
      <c r="K379" s="92"/>
      <c r="L379" s="87"/>
      <c r="M379" s="88"/>
      <c r="N379" s="89"/>
      <c r="O379" s="90"/>
      <c r="P379" s="72"/>
      <c r="Q379" s="72"/>
    </row>
    <row r="380" spans="1:17" x14ac:dyDescent="0.2">
      <c r="A380" s="196"/>
      <c r="B380" s="196"/>
      <c r="C380" s="197">
        <f ca="1">IF(ISNUMBER(E379)=TRUE,INDIRECT(ADDRESS($F379,16,4,1,$F$3)),"")</f>
        <v>0</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f ca="1">INDIRECT(ADDRESS($F381,5,4,1,$F$3))</f>
        <v>0</v>
      </c>
      <c r="F381" s="207">
        <f>F379+1</f>
        <v>196</v>
      </c>
      <c r="G381" s="208" t="str">
        <f ca="1">IF(A381="","",IF(A381="S","",IF(A381=0,"","tisk")))</f>
        <v/>
      </c>
      <c r="H381" s="193">
        <f ca="1">1000*ROUND(E381,3)-1000*E381</f>
        <v>0</v>
      </c>
      <c r="I381" s="209" t="str">
        <f ca="1">IF(A381="Díl:","díl","")</f>
        <v/>
      </c>
      <c r="J381" s="92"/>
      <c r="K381" s="92"/>
      <c r="L381" s="87"/>
      <c r="M381" s="88"/>
      <c r="N381" s="89"/>
      <c r="O381" s="90"/>
      <c r="P381" s="72"/>
      <c r="Q381" s="72"/>
    </row>
    <row r="382" spans="1:17" x14ac:dyDescent="0.2">
      <c r="A382" s="196"/>
      <c r="B382" s="196"/>
      <c r="C382" s="197">
        <f ca="1">IF(ISNUMBER(E381)=TRUE,INDIRECT(ADDRESS($F381,16,4,1,$F$3)),"")</f>
        <v>0</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f ca="1">INDIRECT(ADDRESS($F383,5,4,1,$F$3))</f>
        <v>0</v>
      </c>
      <c r="F383" s="207">
        <f>F381+1</f>
        <v>197</v>
      </c>
      <c r="G383" s="208" t="str">
        <f ca="1">IF(A383="","",IF(A383="S","",IF(A383=0,"","tisk")))</f>
        <v/>
      </c>
      <c r="H383" s="193">
        <f ca="1">1000*ROUND(E383,3)-1000*E383</f>
        <v>0</v>
      </c>
      <c r="I383" s="209" t="str">
        <f ca="1">IF(A383="Díl:","díl","")</f>
        <v/>
      </c>
      <c r="J383" s="92"/>
      <c r="K383" s="92"/>
      <c r="L383" s="87"/>
      <c r="M383" s="88"/>
      <c r="N383" s="89"/>
      <c r="O383" s="90"/>
      <c r="P383" s="72"/>
      <c r="Q383" s="72"/>
    </row>
    <row r="384" spans="1:17" x14ac:dyDescent="0.2">
      <c r="A384" s="196"/>
      <c r="B384" s="196"/>
      <c r="C384" s="197">
        <f ca="1">IF(ISNUMBER(E383)=TRUE,INDIRECT(ADDRESS($F383,16,4,1,$F$3)),"")</f>
        <v>0</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f ca="1">INDIRECT(ADDRESS($F385,5,4,1,$F$3))</f>
        <v>0</v>
      </c>
      <c r="F385" s="207">
        <f>F383+1</f>
        <v>198</v>
      </c>
      <c r="G385" s="208" t="str">
        <f ca="1">IF(A385="","",IF(A385="S","",IF(A385=0,"","tisk")))</f>
        <v/>
      </c>
      <c r="H385" s="193">
        <f ca="1">1000*ROUND(E385,3)-1000*E385</f>
        <v>0</v>
      </c>
      <c r="I385" s="209" t="str">
        <f ca="1">IF(A385="Díl:","díl","")</f>
        <v/>
      </c>
      <c r="J385" s="92"/>
      <c r="K385" s="92"/>
      <c r="L385" s="87"/>
      <c r="M385" s="88"/>
      <c r="N385" s="89"/>
      <c r="O385" s="90"/>
      <c r="P385" s="72"/>
      <c r="Q385" s="72"/>
    </row>
    <row r="386" spans="1:17" x14ac:dyDescent="0.2">
      <c r="A386" s="196"/>
      <c r="B386" s="196"/>
      <c r="C386" s="197">
        <f ca="1">IF(ISNUMBER(E385)=TRUE,INDIRECT(ADDRESS($F385,16,4,1,$F$3)),"")</f>
        <v>0</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f ca="1">INDIRECT(ADDRESS($F387,5,4,1,$F$3))</f>
        <v>0</v>
      </c>
      <c r="F387" s="207">
        <f>F385+1</f>
        <v>199</v>
      </c>
      <c r="G387" s="208" t="str">
        <f ca="1">IF(A387="","",IF(A387="S","",IF(A387=0,"","tisk")))</f>
        <v/>
      </c>
      <c r="H387" s="193">
        <f ca="1">1000*ROUND(E387,3)-1000*E387</f>
        <v>0</v>
      </c>
      <c r="I387" s="209" t="str">
        <f ca="1">IF(A387="Díl:","díl","")</f>
        <v/>
      </c>
      <c r="J387" s="92"/>
      <c r="K387" s="92"/>
      <c r="L387" s="87"/>
      <c r="M387" s="88"/>
      <c r="N387" s="89"/>
      <c r="O387" s="90"/>
      <c r="P387" s="72"/>
      <c r="Q387" s="72"/>
    </row>
    <row r="388" spans="1:17" x14ac:dyDescent="0.2">
      <c r="A388" s="196"/>
      <c r="B388" s="196"/>
      <c r="C388" s="197">
        <f ca="1">IF(ISNUMBER(E387)=TRUE,INDIRECT(ADDRESS($F387,16,4,1,$F$3)),"")</f>
        <v>0</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f ca="1">INDIRECT(ADDRESS($F389,5,4,1,$F$3))</f>
        <v>0</v>
      </c>
      <c r="F389" s="207">
        <f>F387+1</f>
        <v>200</v>
      </c>
      <c r="G389" s="208" t="str">
        <f ca="1">IF(A389="","",IF(A389="S","",IF(A389=0,"","tisk")))</f>
        <v/>
      </c>
      <c r="H389" s="193">
        <f ca="1">1000*ROUND(E389,3)-1000*E389</f>
        <v>0</v>
      </c>
      <c r="I389" s="209" t="str">
        <f ca="1">IF(A389="Díl:","díl","")</f>
        <v/>
      </c>
      <c r="J389" s="92"/>
      <c r="K389" s="92"/>
      <c r="L389" s="87"/>
      <c r="M389" s="88"/>
      <c r="N389" s="89"/>
      <c r="O389" s="90"/>
      <c r="P389" s="72"/>
      <c r="Q389" s="72"/>
    </row>
    <row r="390" spans="1:17" x14ac:dyDescent="0.2">
      <c r="A390" s="196"/>
      <c r="B390" s="196"/>
      <c r="C390" s="197">
        <f ca="1">IF(ISNUMBER(E389)=TRUE,INDIRECT(ADDRESS($F389,16,4,1,$F$3)),"")</f>
        <v>0</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f ca="1">INDIRECT(ADDRESS($F391,5,4,1,$F$3))</f>
        <v>0</v>
      </c>
      <c r="F391" s="207">
        <f>F389+1</f>
        <v>201</v>
      </c>
      <c r="G391" s="208" t="str">
        <f ca="1">IF(A391="","",IF(A391="S","",IF(A391=0,"","tisk")))</f>
        <v/>
      </c>
      <c r="H391" s="193">
        <f ca="1">1000*ROUND(E391,3)-1000*E391</f>
        <v>0</v>
      </c>
      <c r="I391" s="209" t="str">
        <f ca="1">IF(A391="Díl:","díl","")</f>
        <v/>
      </c>
      <c r="J391" s="92"/>
      <c r="K391" s="92"/>
      <c r="L391" s="87"/>
      <c r="M391" s="88"/>
      <c r="N391" s="89"/>
      <c r="O391" s="90"/>
      <c r="P391" s="72"/>
      <c r="Q391" s="72"/>
    </row>
    <row r="392" spans="1:17" x14ac:dyDescent="0.2">
      <c r="A392" s="196"/>
      <c r="B392" s="196"/>
      <c r="C392" s="197">
        <f ca="1">IF(ISNUMBER(E391)=TRUE,INDIRECT(ADDRESS($F391,16,4,1,$F$3)),"")</f>
        <v>0</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f ca="1">INDIRECT(ADDRESS($F393,5,4,1,$F$3))</f>
        <v>0</v>
      </c>
      <c r="F393" s="207">
        <f>F391+1</f>
        <v>202</v>
      </c>
      <c r="G393" s="208" t="str">
        <f ca="1">IF(A393="","",IF(A393="S","",IF(A393=0,"","tisk")))</f>
        <v/>
      </c>
      <c r="H393" s="193">
        <f ca="1">1000*ROUND(E393,3)-1000*E393</f>
        <v>0</v>
      </c>
      <c r="I393" s="209" t="str">
        <f ca="1">IF(A393="Díl:","díl","")</f>
        <v/>
      </c>
      <c r="J393" s="92"/>
      <c r="K393" s="92"/>
      <c r="L393" s="87"/>
      <c r="M393" s="88"/>
      <c r="N393" s="89"/>
      <c r="O393" s="90"/>
      <c r="P393" s="72"/>
      <c r="Q393" s="72"/>
    </row>
    <row r="394" spans="1:17" x14ac:dyDescent="0.2">
      <c r="A394" s="196"/>
      <c r="B394" s="196"/>
      <c r="C394" s="197">
        <f ca="1">IF(ISNUMBER(E393)=TRUE,INDIRECT(ADDRESS($F393,16,4,1,$F$3)),"")</f>
        <v>0</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f ca="1">INDIRECT(ADDRESS($F395,5,4,1,$F$3))</f>
        <v>0</v>
      </c>
      <c r="F395" s="207">
        <f>F393+1</f>
        <v>203</v>
      </c>
      <c r="G395" s="208" t="str">
        <f ca="1">IF(A395="","",IF(A395="S","",IF(A395=0,"","tisk")))</f>
        <v/>
      </c>
      <c r="H395" s="193">
        <f ca="1">1000*ROUND(E395,3)-1000*E395</f>
        <v>0</v>
      </c>
      <c r="I395" s="209" t="str">
        <f ca="1">IF(A395="Díl:","díl","")</f>
        <v/>
      </c>
      <c r="J395" s="92"/>
      <c r="K395" s="92"/>
      <c r="L395" s="87"/>
      <c r="M395" s="88"/>
      <c r="N395" s="89"/>
      <c r="O395" s="90"/>
      <c r="P395" s="72"/>
      <c r="Q395" s="72"/>
    </row>
    <row r="396" spans="1:17" x14ac:dyDescent="0.2">
      <c r="A396" s="196"/>
      <c r="B396" s="196"/>
      <c r="C396" s="197">
        <f ca="1">IF(ISNUMBER(E395)=TRUE,INDIRECT(ADDRESS($F395,16,4,1,$F$3)),"")</f>
        <v>0</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f ca="1">INDIRECT(ADDRESS($F397,5,4,1,$F$3))</f>
        <v>0</v>
      </c>
      <c r="F397" s="207">
        <f>F395+1</f>
        <v>204</v>
      </c>
      <c r="G397" s="208" t="str">
        <f ca="1">IF(A397="","",IF(A397="S","",IF(A397=0,"","tisk")))</f>
        <v/>
      </c>
      <c r="H397" s="193">
        <f ca="1">1000*ROUND(E397,3)-1000*E397</f>
        <v>0</v>
      </c>
      <c r="I397" s="209" t="str">
        <f ca="1">IF(A397="Díl:","díl","")</f>
        <v/>
      </c>
      <c r="J397" s="92"/>
      <c r="K397" s="92"/>
      <c r="L397" s="87"/>
      <c r="M397" s="88"/>
      <c r="N397" s="89"/>
      <c r="O397" s="90"/>
      <c r="P397" s="72"/>
      <c r="Q397" s="72"/>
    </row>
    <row r="398" spans="1:17" x14ac:dyDescent="0.2">
      <c r="A398" s="196"/>
      <c r="B398" s="196"/>
      <c r="C398" s="197">
        <f ca="1">IF(ISNUMBER(E397)=TRUE,INDIRECT(ADDRESS($F397,16,4,1,$F$3)),"")</f>
        <v>0</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f ca="1">INDIRECT(ADDRESS($F399,5,4,1,$F$3))</f>
        <v>0</v>
      </c>
      <c r="F399" s="207">
        <f>F397+1</f>
        <v>205</v>
      </c>
      <c r="G399" s="208" t="str">
        <f ca="1">IF(A399="","",IF(A399="S","",IF(A399=0,"","tisk")))</f>
        <v/>
      </c>
      <c r="H399" s="193">
        <f ca="1">1000*ROUND(E399,3)-1000*E399</f>
        <v>0</v>
      </c>
      <c r="I399" s="209" t="str">
        <f ca="1">IF(A399="Díl:","díl","")</f>
        <v/>
      </c>
      <c r="J399" s="92"/>
      <c r="K399" s="92"/>
      <c r="L399" s="87"/>
      <c r="M399" s="88"/>
      <c r="N399" s="89"/>
      <c r="O399" s="90"/>
      <c r="P399" s="72"/>
      <c r="Q399" s="72"/>
    </row>
    <row r="400" spans="1:17" x14ac:dyDescent="0.2">
      <c r="A400" s="196"/>
      <c r="B400" s="196"/>
      <c r="C400" s="197">
        <f ca="1">IF(ISNUMBER(E399)=TRUE,INDIRECT(ADDRESS($F399,16,4,1,$F$3)),"")</f>
        <v>0</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f ca="1">INDIRECT(ADDRESS($F401,5,4,1,$F$3))</f>
        <v>0</v>
      </c>
      <c r="F401" s="207">
        <f>F399+1</f>
        <v>206</v>
      </c>
      <c r="G401" s="208" t="str">
        <f ca="1">IF(A401="","",IF(A401="S","",IF(A401=0,"","tisk")))</f>
        <v/>
      </c>
      <c r="H401" s="193">
        <f ca="1">1000*ROUND(E401,3)-1000*E401</f>
        <v>0</v>
      </c>
      <c r="I401" s="209" t="str">
        <f ca="1">IF(A401="Díl:","díl","")</f>
        <v/>
      </c>
      <c r="J401" s="92"/>
      <c r="K401" s="92"/>
      <c r="L401" s="87"/>
      <c r="M401" s="88"/>
      <c r="N401" s="89"/>
      <c r="O401" s="90"/>
      <c r="P401" s="72"/>
      <c r="Q401" s="72"/>
    </row>
    <row r="402" spans="1:17" x14ac:dyDescent="0.2">
      <c r="A402" s="196"/>
      <c r="B402" s="196"/>
      <c r="C402" s="197">
        <f ca="1">IF(ISNUMBER(E401)=TRUE,INDIRECT(ADDRESS($F401,16,4,1,$F$3)),"")</f>
        <v>0</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f ca="1">INDIRECT(ADDRESS($F403,5,4,1,$F$3))</f>
        <v>0</v>
      </c>
      <c r="F403" s="207">
        <f>F401+1</f>
        <v>207</v>
      </c>
      <c r="G403" s="208" t="str">
        <f ca="1">IF(A403="","",IF(A403="S","",IF(A403=0,"","tisk")))</f>
        <v/>
      </c>
      <c r="H403" s="193">
        <f ca="1">1000*ROUND(E403,3)-1000*E403</f>
        <v>0</v>
      </c>
      <c r="I403" s="209" t="str">
        <f ca="1">IF(A403="Díl:","díl","")</f>
        <v/>
      </c>
      <c r="J403" s="92"/>
      <c r="K403" s="92"/>
      <c r="L403" s="87"/>
      <c r="M403" s="88"/>
      <c r="N403" s="89"/>
      <c r="O403" s="90"/>
      <c r="P403" s="72"/>
      <c r="Q403" s="72"/>
    </row>
    <row r="404" spans="1:17" x14ac:dyDescent="0.2">
      <c r="A404" s="196"/>
      <c r="B404" s="196"/>
      <c r="C404" s="197">
        <f ca="1">IF(ISNUMBER(E403)=TRUE,INDIRECT(ADDRESS($F403,16,4,1,$F$3)),"")</f>
        <v>0</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f ca="1">INDIRECT(ADDRESS($F405,5,4,1,$F$3))</f>
        <v>0</v>
      </c>
      <c r="F405" s="207">
        <f>F403+1</f>
        <v>208</v>
      </c>
      <c r="G405" s="208" t="str">
        <f ca="1">IF(A405="","",IF(A405="S","",IF(A405=0,"","tisk")))</f>
        <v/>
      </c>
      <c r="H405" s="193">
        <f ca="1">1000*ROUND(E405,3)-1000*E405</f>
        <v>0</v>
      </c>
      <c r="I405" s="209" t="str">
        <f ca="1">IF(A405="Díl:","díl","")</f>
        <v/>
      </c>
      <c r="J405" s="92"/>
      <c r="K405" s="92"/>
      <c r="L405" s="87"/>
      <c r="M405" s="88"/>
      <c r="N405" s="89"/>
      <c r="O405" s="90"/>
      <c r="P405" s="72"/>
      <c r="Q405" s="72"/>
    </row>
    <row r="406" spans="1:17" x14ac:dyDescent="0.2">
      <c r="A406" s="196"/>
      <c r="B406" s="196"/>
      <c r="C406" s="197">
        <f ca="1">IF(ISNUMBER(E405)=TRUE,INDIRECT(ADDRESS($F405,16,4,1,$F$3)),"")</f>
        <v>0</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f ca="1">INDIRECT(ADDRESS($F407,5,4,1,$F$3))</f>
        <v>0</v>
      </c>
      <c r="F407" s="207">
        <f>F405+1</f>
        <v>209</v>
      </c>
      <c r="G407" s="208" t="str">
        <f ca="1">IF(A407="","",IF(A407="S","",IF(A407=0,"","tisk")))</f>
        <v/>
      </c>
      <c r="H407" s="193">
        <f ca="1">1000*ROUND(E407,3)-1000*E407</f>
        <v>0</v>
      </c>
      <c r="I407" s="209" t="str">
        <f ca="1">IF(A407="Díl:","díl","")</f>
        <v/>
      </c>
      <c r="J407" s="92"/>
      <c r="K407" s="92"/>
      <c r="L407" s="87"/>
      <c r="M407" s="88"/>
      <c r="N407" s="89"/>
      <c r="O407" s="90"/>
      <c r="P407" s="72"/>
      <c r="Q407" s="72"/>
    </row>
    <row r="408" spans="1:17" x14ac:dyDescent="0.2">
      <c r="A408" s="196"/>
      <c r="B408" s="196"/>
      <c r="C408" s="197">
        <f ca="1">IF(ISNUMBER(E407)=TRUE,INDIRECT(ADDRESS($F407,16,4,1,$F$3)),"")</f>
        <v>0</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f ca="1">INDIRECT(ADDRESS($F409,5,4,1,$F$3))</f>
        <v>0</v>
      </c>
      <c r="F409" s="207">
        <f>F407+1</f>
        <v>210</v>
      </c>
      <c r="G409" s="208" t="str">
        <f ca="1">IF(A409="","",IF(A409="S","",IF(A409=0,"","tisk")))</f>
        <v/>
      </c>
      <c r="H409" s="193">
        <f ca="1">1000*ROUND(E409,3)-1000*E409</f>
        <v>0</v>
      </c>
      <c r="I409" s="209" t="str">
        <f ca="1">IF(A409="Díl:","díl","")</f>
        <v/>
      </c>
      <c r="J409" s="92"/>
      <c r="K409" s="92"/>
      <c r="L409" s="87"/>
      <c r="M409" s="88"/>
      <c r="N409" s="89"/>
      <c r="O409" s="90"/>
      <c r="P409" s="72"/>
      <c r="Q409" s="72"/>
    </row>
    <row r="410" spans="1:17" x14ac:dyDescent="0.2">
      <c r="A410" s="196"/>
      <c r="B410" s="196"/>
      <c r="C410" s="197">
        <f ca="1">IF(ISNUMBER(E409)=TRUE,INDIRECT(ADDRESS($F409,16,4,1,$F$3)),"")</f>
        <v>0</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f ca="1">INDIRECT(ADDRESS($F411,5,4,1,$F$3))</f>
        <v>0</v>
      </c>
      <c r="F411" s="207">
        <f>F409+1</f>
        <v>211</v>
      </c>
      <c r="G411" s="208" t="str">
        <f ca="1">IF(A411="","",IF(A411="S","",IF(A411=0,"","tisk")))</f>
        <v/>
      </c>
      <c r="H411" s="193">
        <f ca="1">1000*ROUND(E411,3)-1000*E411</f>
        <v>0</v>
      </c>
      <c r="I411" s="209" t="str">
        <f ca="1">IF(A411="Díl:","díl","")</f>
        <v/>
      </c>
      <c r="J411" s="92"/>
      <c r="K411" s="92"/>
      <c r="L411" s="87"/>
      <c r="M411" s="88"/>
      <c r="N411" s="89"/>
      <c r="O411" s="90"/>
      <c r="P411" s="72"/>
      <c r="Q411" s="72"/>
    </row>
    <row r="412" spans="1:17" x14ac:dyDescent="0.2">
      <c r="A412" s="196"/>
      <c r="B412" s="196"/>
      <c r="C412" s="197">
        <f ca="1">IF(ISNUMBER(E411)=TRUE,INDIRECT(ADDRESS($F411,16,4,1,$F$3)),"")</f>
        <v>0</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f ca="1">INDIRECT(ADDRESS($F413,5,4,1,$F$3))</f>
        <v>0</v>
      </c>
      <c r="F413" s="207">
        <f>F411+1</f>
        <v>212</v>
      </c>
      <c r="G413" s="208" t="str">
        <f ca="1">IF(A413="","",IF(A413="S","",IF(A413=0,"","tisk")))</f>
        <v/>
      </c>
      <c r="H413" s="193">
        <f ca="1">1000*ROUND(E413,3)-1000*E413</f>
        <v>0</v>
      </c>
      <c r="I413" s="209" t="str">
        <f ca="1">IF(A413="Díl:","díl","")</f>
        <v/>
      </c>
      <c r="J413" s="92"/>
      <c r="K413" s="92"/>
      <c r="L413" s="87"/>
      <c r="M413" s="88"/>
      <c r="N413" s="89"/>
      <c r="O413" s="90"/>
      <c r="P413" s="72"/>
      <c r="Q413" s="72"/>
    </row>
    <row r="414" spans="1:17" x14ac:dyDescent="0.2">
      <c r="A414" s="196"/>
      <c r="B414" s="196"/>
      <c r="C414" s="197">
        <f ca="1">IF(ISNUMBER(E413)=TRUE,INDIRECT(ADDRESS($F413,16,4,1,$F$3)),"")</f>
        <v>0</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f ca="1">INDIRECT(ADDRESS($F415,5,4,1,$F$3))</f>
        <v>0</v>
      </c>
      <c r="F415" s="207">
        <f>F413+1</f>
        <v>213</v>
      </c>
      <c r="G415" s="208" t="str">
        <f ca="1">IF(A415="","",IF(A415="S","",IF(A415=0,"","tisk")))</f>
        <v/>
      </c>
      <c r="H415" s="193">
        <f ca="1">1000*ROUND(E415,3)-1000*E415</f>
        <v>0</v>
      </c>
      <c r="I415" s="209" t="str">
        <f ca="1">IF(A415="Díl:","díl","")</f>
        <v/>
      </c>
      <c r="J415" s="92"/>
      <c r="K415" s="92"/>
      <c r="L415" s="87"/>
      <c r="M415" s="88"/>
      <c r="N415" s="89"/>
      <c r="O415" s="90"/>
      <c r="P415" s="72"/>
      <c r="Q415" s="72"/>
    </row>
    <row r="416" spans="1:17" x14ac:dyDescent="0.2">
      <c r="A416" s="196"/>
      <c r="B416" s="196"/>
      <c r="C416" s="197">
        <f ca="1">IF(ISNUMBER(E415)=TRUE,INDIRECT(ADDRESS($F415,16,4,1,$F$3)),"")</f>
        <v>0</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f ca="1">INDIRECT(ADDRESS($F417,5,4,1,$F$3))</f>
        <v>0</v>
      </c>
      <c r="F417" s="207">
        <f>F415+1</f>
        <v>214</v>
      </c>
      <c r="G417" s="208" t="str">
        <f ca="1">IF(A417="","",IF(A417="S","",IF(A417=0,"","tisk")))</f>
        <v/>
      </c>
      <c r="H417" s="193">
        <f ca="1">1000*ROUND(E417,3)-1000*E417</f>
        <v>0</v>
      </c>
      <c r="I417" s="209" t="str">
        <f ca="1">IF(A417="Díl:","díl","")</f>
        <v/>
      </c>
      <c r="J417" s="92"/>
      <c r="K417" s="92"/>
      <c r="L417" s="87"/>
      <c r="M417" s="88"/>
      <c r="N417" s="89"/>
      <c r="O417" s="90"/>
      <c r="P417" s="72"/>
      <c r="Q417" s="72"/>
    </row>
    <row r="418" spans="1:17" x14ac:dyDescent="0.2">
      <c r="A418" s="196"/>
      <c r="B418" s="196"/>
      <c r="C418" s="197">
        <f ca="1">IF(ISNUMBER(E417)=TRUE,INDIRECT(ADDRESS($F417,16,4,1,$F$3)),"")</f>
        <v>0</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f ca="1">INDIRECT(ADDRESS($F419,5,4,1,$F$3))</f>
        <v>0</v>
      </c>
      <c r="F419" s="207">
        <f>F417+1</f>
        <v>215</v>
      </c>
      <c r="G419" s="208" t="str">
        <f ca="1">IF(A419="","",IF(A419="S","",IF(A419=0,"","tisk")))</f>
        <v/>
      </c>
      <c r="H419" s="193">
        <f ca="1">1000*ROUND(E419,3)-1000*E419</f>
        <v>0</v>
      </c>
      <c r="I419" s="209" t="str">
        <f ca="1">IF(A419="Díl:","díl","")</f>
        <v/>
      </c>
      <c r="J419" s="92"/>
      <c r="K419" s="92"/>
      <c r="L419" s="87"/>
      <c r="M419" s="88"/>
      <c r="N419" s="89"/>
      <c r="O419" s="90"/>
      <c r="P419" s="72"/>
      <c r="Q419" s="72"/>
    </row>
    <row r="420" spans="1:17" x14ac:dyDescent="0.2">
      <c r="A420" s="196"/>
      <c r="B420" s="196"/>
      <c r="C420" s="197">
        <f ca="1">IF(ISNUMBER(E419)=TRUE,INDIRECT(ADDRESS($F419,16,4,1,$F$3)),"")</f>
        <v>0</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f ca="1">INDIRECT(ADDRESS($F421,5,4,1,$F$3))</f>
        <v>0</v>
      </c>
      <c r="F421" s="207">
        <f>F419+1</f>
        <v>216</v>
      </c>
      <c r="G421" s="208" t="str">
        <f ca="1">IF(A421="","",IF(A421="S","",IF(A421=0,"","tisk")))</f>
        <v/>
      </c>
      <c r="H421" s="193">
        <f ca="1">1000*ROUND(E421,3)-1000*E421</f>
        <v>0</v>
      </c>
      <c r="I421" s="209" t="str">
        <f ca="1">IF(A421="Díl:","díl","")</f>
        <v/>
      </c>
      <c r="J421" s="92"/>
      <c r="K421" s="92"/>
      <c r="L421" s="87"/>
      <c r="M421" s="88"/>
      <c r="N421" s="89"/>
      <c r="O421" s="90"/>
      <c r="P421" s="72"/>
      <c r="Q421" s="72"/>
    </row>
    <row r="422" spans="1:17" x14ac:dyDescent="0.2">
      <c r="A422" s="196"/>
      <c r="B422" s="196"/>
      <c r="C422" s="197">
        <f ca="1">IF(ISNUMBER(E421)=TRUE,INDIRECT(ADDRESS($F421,16,4,1,$F$3)),"")</f>
        <v>0</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f ca="1">INDIRECT(ADDRESS($F423,5,4,1,$F$3))</f>
        <v>0</v>
      </c>
      <c r="F423" s="207">
        <f>F421+1</f>
        <v>217</v>
      </c>
      <c r="G423" s="208" t="str">
        <f ca="1">IF(A423="","",IF(A423="S","",IF(A423=0,"","tisk")))</f>
        <v/>
      </c>
      <c r="H423" s="193">
        <f ca="1">1000*ROUND(E423,3)-1000*E423</f>
        <v>0</v>
      </c>
      <c r="I423" s="209" t="str">
        <f ca="1">IF(A423="Díl:","díl","")</f>
        <v/>
      </c>
      <c r="J423" s="92"/>
      <c r="K423" s="92"/>
      <c r="L423" s="87"/>
      <c r="M423" s="88"/>
      <c r="N423" s="89"/>
      <c r="O423" s="90"/>
      <c r="P423" s="72"/>
      <c r="Q423" s="72"/>
    </row>
    <row r="424" spans="1:17" x14ac:dyDescent="0.2">
      <c r="A424" s="196"/>
      <c r="B424" s="196"/>
      <c r="C424" s="197">
        <f ca="1">IF(ISNUMBER(E423)=TRUE,INDIRECT(ADDRESS($F423,16,4,1,$F$3)),"")</f>
        <v>0</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f ca="1">INDIRECT(ADDRESS($F425,5,4,1,$F$3))</f>
        <v>0</v>
      </c>
      <c r="F425" s="207">
        <f>F423+1</f>
        <v>218</v>
      </c>
      <c r="G425" s="208" t="str">
        <f ca="1">IF(A425="","",IF(A425="S","",IF(A425=0,"","tisk")))</f>
        <v/>
      </c>
      <c r="H425" s="193">
        <f ca="1">1000*ROUND(E425,3)-1000*E425</f>
        <v>0</v>
      </c>
      <c r="I425" s="209" t="str">
        <f ca="1">IF(A425="Díl:","díl","")</f>
        <v/>
      </c>
      <c r="J425" s="92"/>
      <c r="K425" s="92"/>
      <c r="L425" s="87"/>
      <c r="M425" s="88"/>
      <c r="N425" s="89"/>
      <c r="O425" s="90"/>
      <c r="P425" s="72"/>
      <c r="Q425" s="72"/>
    </row>
    <row r="426" spans="1:17" x14ac:dyDescent="0.2">
      <c r="A426" s="196"/>
      <c r="B426" s="196"/>
      <c r="C426" s="197">
        <f ca="1">IF(ISNUMBER(E425)=TRUE,INDIRECT(ADDRESS($F425,16,4,1,$F$3)),"")</f>
        <v>0</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f ca="1">INDIRECT(ADDRESS($F427,5,4,1,$F$3))</f>
        <v>0</v>
      </c>
      <c r="F427" s="207">
        <f>F425+1</f>
        <v>219</v>
      </c>
      <c r="G427" s="208" t="str">
        <f ca="1">IF(A427="","",IF(A427="S","",IF(A427=0,"","tisk")))</f>
        <v/>
      </c>
      <c r="H427" s="193">
        <f ca="1">1000*ROUND(E427,3)-1000*E427</f>
        <v>0</v>
      </c>
      <c r="I427" s="209" t="str">
        <f ca="1">IF(A427="Díl:","díl","")</f>
        <v/>
      </c>
      <c r="J427" s="92"/>
      <c r="K427" s="92"/>
      <c r="L427" s="87"/>
      <c r="M427" s="88"/>
      <c r="N427" s="89"/>
      <c r="O427" s="90"/>
      <c r="P427" s="72"/>
      <c r="Q427" s="72"/>
    </row>
    <row r="428" spans="1:17" x14ac:dyDescent="0.2">
      <c r="A428" s="196"/>
      <c r="B428" s="196"/>
      <c r="C428" s="197">
        <f ca="1">IF(ISNUMBER(E427)=TRUE,INDIRECT(ADDRESS($F427,16,4,1,$F$3)),"")</f>
        <v>0</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f ca="1">INDIRECT(ADDRESS($F429,5,4,1,$F$3))</f>
        <v>0</v>
      </c>
      <c r="F429" s="207">
        <f>F427+1</f>
        <v>220</v>
      </c>
      <c r="G429" s="208" t="str">
        <f ca="1">IF(A429="","",IF(A429="S","",IF(A429=0,"","tisk")))</f>
        <v/>
      </c>
      <c r="H429" s="193">
        <f ca="1">1000*ROUND(E429,3)-1000*E429</f>
        <v>0</v>
      </c>
      <c r="I429" s="209" t="str">
        <f ca="1">IF(A429="Díl:","díl","")</f>
        <v/>
      </c>
      <c r="J429" s="92"/>
      <c r="K429" s="92"/>
      <c r="L429" s="87"/>
      <c r="M429" s="88"/>
      <c r="N429" s="89"/>
      <c r="O429" s="90"/>
      <c r="P429" s="72"/>
      <c r="Q429" s="72"/>
    </row>
    <row r="430" spans="1:17" x14ac:dyDescent="0.2">
      <c r="A430" s="196"/>
      <c r="B430" s="196"/>
      <c r="C430" s="197">
        <f ca="1">IF(ISNUMBER(E429)=TRUE,INDIRECT(ADDRESS($F429,16,4,1,$F$3)),"")</f>
        <v>0</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f ca="1">INDIRECT(ADDRESS($F431,5,4,1,$F$3))</f>
        <v>0</v>
      </c>
      <c r="F431" s="207">
        <f>F429+1</f>
        <v>221</v>
      </c>
      <c r="G431" s="208" t="str">
        <f ca="1">IF(A431="","",IF(A431="S","",IF(A431=0,"","tisk")))</f>
        <v/>
      </c>
      <c r="H431" s="193">
        <f ca="1">1000*ROUND(E431,3)-1000*E431</f>
        <v>0</v>
      </c>
      <c r="I431" s="209" t="str">
        <f ca="1">IF(A431="Díl:","díl","")</f>
        <v/>
      </c>
      <c r="J431" s="92"/>
      <c r="K431" s="92"/>
      <c r="L431" s="87"/>
      <c r="M431" s="88"/>
      <c r="N431" s="89"/>
      <c r="O431" s="90"/>
      <c r="P431" s="72"/>
      <c r="Q431" s="72"/>
    </row>
    <row r="432" spans="1:17" x14ac:dyDescent="0.2">
      <c r="A432" s="196"/>
      <c r="B432" s="196"/>
      <c r="C432" s="197">
        <f ca="1">IF(ISNUMBER(E431)=TRUE,INDIRECT(ADDRESS($F431,16,4,1,$F$3)),"")</f>
        <v>0</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f ca="1">INDIRECT(ADDRESS($F433,5,4,1,$F$3))</f>
        <v>0</v>
      </c>
      <c r="F433" s="207">
        <f>F431+1</f>
        <v>222</v>
      </c>
      <c r="G433" s="208" t="str">
        <f ca="1">IF(A433="","",IF(A433="S","",IF(A433=0,"","tisk")))</f>
        <v/>
      </c>
      <c r="H433" s="193">
        <f ca="1">1000*ROUND(E433,3)-1000*E433</f>
        <v>0</v>
      </c>
      <c r="I433" s="209" t="str">
        <f ca="1">IF(A433="Díl:","díl","")</f>
        <v/>
      </c>
      <c r="J433" s="92"/>
      <c r="K433" s="92"/>
      <c r="L433" s="87"/>
      <c r="M433" s="88"/>
      <c r="N433" s="89"/>
      <c r="O433" s="90"/>
      <c r="P433" s="72"/>
      <c r="Q433" s="72"/>
    </row>
    <row r="434" spans="1:17" x14ac:dyDescent="0.2">
      <c r="A434" s="196"/>
      <c r="B434" s="196"/>
      <c r="C434" s="197">
        <f ca="1">IF(ISNUMBER(E433)=TRUE,INDIRECT(ADDRESS($F433,16,4,1,$F$3)),"")</f>
        <v>0</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f ca="1">INDIRECT(ADDRESS($F435,5,4,1,$F$3))</f>
        <v>0</v>
      </c>
      <c r="F435" s="207">
        <f>F433+1</f>
        <v>223</v>
      </c>
      <c r="G435" s="208" t="str">
        <f ca="1">IF(A435="","",IF(A435="S","",IF(A435=0,"","tisk")))</f>
        <v/>
      </c>
      <c r="H435" s="193">
        <f ca="1">1000*ROUND(E435,3)-1000*E435</f>
        <v>0</v>
      </c>
      <c r="I435" s="209" t="str">
        <f ca="1">IF(A435="Díl:","díl","")</f>
        <v/>
      </c>
      <c r="J435" s="92"/>
      <c r="K435" s="92"/>
      <c r="L435" s="87"/>
      <c r="M435" s="88"/>
      <c r="N435" s="89"/>
      <c r="O435" s="90"/>
      <c r="P435" s="72"/>
      <c r="Q435" s="72"/>
    </row>
    <row r="436" spans="1:17" x14ac:dyDescent="0.2">
      <c r="A436" s="196"/>
      <c r="B436" s="196"/>
      <c r="C436" s="197">
        <f ca="1">IF(ISNUMBER(E435)=TRUE,INDIRECT(ADDRESS($F435,16,4,1,$F$3)),"")</f>
        <v>0</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f ca="1">INDIRECT(ADDRESS($F437,5,4,1,$F$3))</f>
        <v>0</v>
      </c>
      <c r="F437" s="207">
        <f>F435+1</f>
        <v>224</v>
      </c>
      <c r="G437" s="208" t="str">
        <f ca="1">IF(A437="","",IF(A437="S","",IF(A437=0,"","tisk")))</f>
        <v/>
      </c>
      <c r="H437" s="193">
        <f ca="1">1000*ROUND(E437,3)-1000*E437</f>
        <v>0</v>
      </c>
      <c r="I437" s="209" t="str">
        <f ca="1">IF(A437="Díl:","díl","")</f>
        <v/>
      </c>
      <c r="J437" s="92"/>
      <c r="K437" s="92"/>
      <c r="L437" s="87"/>
      <c r="M437" s="88"/>
      <c r="N437" s="89"/>
      <c r="O437" s="90"/>
      <c r="P437" s="72"/>
      <c r="Q437" s="72"/>
    </row>
    <row r="438" spans="1:17" x14ac:dyDescent="0.2">
      <c r="A438" s="196"/>
      <c r="B438" s="196"/>
      <c r="C438" s="197">
        <f ca="1">IF(ISNUMBER(E437)=TRUE,INDIRECT(ADDRESS($F437,16,4,1,$F$3)),"")</f>
        <v>0</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f ca="1">INDIRECT(ADDRESS($F439,5,4,1,$F$3))</f>
        <v>0</v>
      </c>
      <c r="F439" s="207">
        <f>F437+1</f>
        <v>225</v>
      </c>
      <c r="G439" s="208" t="str">
        <f ca="1">IF(A439="","",IF(A439="S","",IF(A439=0,"","tisk")))</f>
        <v/>
      </c>
      <c r="H439" s="193">
        <f ca="1">1000*ROUND(E439,3)-1000*E439</f>
        <v>0</v>
      </c>
      <c r="I439" s="209" t="str">
        <f ca="1">IF(A439="Díl:","díl","")</f>
        <v/>
      </c>
      <c r="J439" s="92"/>
      <c r="K439" s="92"/>
      <c r="L439" s="87"/>
      <c r="M439" s="88"/>
      <c r="N439" s="89"/>
      <c r="O439" s="90"/>
      <c r="P439" s="72"/>
      <c r="Q439" s="72"/>
    </row>
    <row r="440" spans="1:17" x14ac:dyDescent="0.2">
      <c r="A440" s="196"/>
      <c r="B440" s="196"/>
      <c r="C440" s="197">
        <f ca="1">IF(ISNUMBER(E439)=TRUE,INDIRECT(ADDRESS($F439,16,4,1,$F$3)),"")</f>
        <v>0</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f ca="1">INDIRECT(ADDRESS($F441,5,4,1,$F$3))</f>
        <v>0</v>
      </c>
      <c r="F441" s="207">
        <f>F439+1</f>
        <v>226</v>
      </c>
      <c r="G441" s="208" t="str">
        <f ca="1">IF(A441="","",IF(A441="S","",IF(A441=0,"","tisk")))</f>
        <v/>
      </c>
      <c r="H441" s="193">
        <f ca="1">1000*ROUND(E441,3)-1000*E441</f>
        <v>0</v>
      </c>
      <c r="I441" s="209" t="str">
        <f ca="1">IF(A441="Díl:","díl","")</f>
        <v/>
      </c>
      <c r="J441" s="92"/>
      <c r="K441" s="92"/>
      <c r="L441" s="87"/>
      <c r="M441" s="88"/>
      <c r="N441" s="89"/>
      <c r="O441" s="90"/>
      <c r="P441" s="72"/>
      <c r="Q441" s="72"/>
    </row>
    <row r="442" spans="1:17" x14ac:dyDescent="0.2">
      <c r="A442" s="196"/>
      <c r="B442" s="196"/>
      <c r="C442" s="197">
        <f ca="1">IF(ISNUMBER(E441)=TRUE,INDIRECT(ADDRESS($F441,16,4,1,$F$3)),"")</f>
        <v>0</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f ca="1">INDIRECT(ADDRESS($F443,5,4,1,$F$3))</f>
        <v>0</v>
      </c>
      <c r="F443" s="207">
        <f>F441+1</f>
        <v>227</v>
      </c>
      <c r="G443" s="208" t="str">
        <f ca="1">IF(A443="","",IF(A443="S","",IF(A443=0,"","tisk")))</f>
        <v/>
      </c>
      <c r="H443" s="193">
        <f ca="1">1000*ROUND(E443,3)-1000*E443</f>
        <v>0</v>
      </c>
      <c r="I443" s="209" t="str">
        <f ca="1">IF(A443="Díl:","díl","")</f>
        <v/>
      </c>
      <c r="J443" s="92"/>
      <c r="K443" s="92"/>
      <c r="L443" s="87"/>
      <c r="M443" s="88"/>
      <c r="N443" s="89"/>
      <c r="O443" s="90"/>
      <c r="P443" s="72"/>
      <c r="Q443" s="72"/>
    </row>
    <row r="444" spans="1:17" x14ac:dyDescent="0.2">
      <c r="A444" s="196"/>
      <c r="B444" s="196"/>
      <c r="C444" s="197">
        <f ca="1">IF(ISNUMBER(E443)=TRUE,INDIRECT(ADDRESS($F443,16,4,1,$F$3)),"")</f>
        <v>0</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f ca="1">INDIRECT(ADDRESS($F445,5,4,1,$F$3))</f>
        <v>0</v>
      </c>
      <c r="F445" s="207">
        <f>F443+1</f>
        <v>228</v>
      </c>
      <c r="G445" s="208" t="str">
        <f ca="1">IF(A445="","",IF(A445="S","",IF(A445=0,"","tisk")))</f>
        <v/>
      </c>
      <c r="H445" s="193">
        <f ca="1">1000*ROUND(E445,3)-1000*E445</f>
        <v>0</v>
      </c>
      <c r="I445" s="209" t="str">
        <f ca="1">IF(A445="Díl:","díl","")</f>
        <v/>
      </c>
      <c r="J445" s="92"/>
      <c r="K445" s="92"/>
      <c r="L445" s="87"/>
      <c r="M445" s="88"/>
      <c r="N445" s="89"/>
      <c r="O445" s="90"/>
      <c r="P445" s="72"/>
      <c r="Q445" s="72"/>
    </row>
    <row r="446" spans="1:17" x14ac:dyDescent="0.2">
      <c r="A446" s="196"/>
      <c r="B446" s="196"/>
      <c r="C446" s="197">
        <f ca="1">IF(ISNUMBER(E445)=TRUE,INDIRECT(ADDRESS($F445,16,4,1,$F$3)),"")</f>
        <v>0</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f ca="1">INDIRECT(ADDRESS($F447,5,4,1,$F$3))</f>
        <v>0</v>
      </c>
      <c r="F447" s="207">
        <f>F445+1</f>
        <v>229</v>
      </c>
      <c r="G447" s="208" t="str">
        <f ca="1">IF(A447="","",IF(A447="S","",IF(A447=0,"","tisk")))</f>
        <v/>
      </c>
      <c r="H447" s="193">
        <f ca="1">1000*ROUND(E447,3)-1000*E447</f>
        <v>0</v>
      </c>
      <c r="I447" s="209" t="str">
        <f ca="1">IF(A447="Díl:","díl","")</f>
        <v/>
      </c>
      <c r="J447" s="92"/>
      <c r="K447" s="92"/>
      <c r="L447" s="87"/>
      <c r="M447" s="88"/>
      <c r="N447" s="89"/>
      <c r="O447" s="90"/>
      <c r="P447" s="72"/>
      <c r="Q447" s="72"/>
    </row>
    <row r="448" spans="1:17" x14ac:dyDescent="0.2">
      <c r="A448" s="196"/>
      <c r="B448" s="196"/>
      <c r="C448" s="197">
        <f ca="1">IF(ISNUMBER(E447)=TRUE,INDIRECT(ADDRESS($F447,16,4,1,$F$3)),"")</f>
        <v>0</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f ca="1">INDIRECT(ADDRESS($F449,5,4,1,$F$3))</f>
        <v>0</v>
      </c>
      <c r="F449" s="207">
        <f>F447+1</f>
        <v>230</v>
      </c>
      <c r="G449" s="208" t="str">
        <f ca="1">IF(A449="","",IF(A449="S","",IF(A449=0,"","tisk")))</f>
        <v/>
      </c>
      <c r="H449" s="193">
        <f ca="1">1000*ROUND(E449,3)-1000*E449</f>
        <v>0</v>
      </c>
      <c r="I449" s="209" t="str">
        <f ca="1">IF(A449="Díl:","díl","")</f>
        <v/>
      </c>
      <c r="J449" s="92"/>
      <c r="K449" s="92"/>
      <c r="L449" s="87"/>
      <c r="M449" s="88"/>
      <c r="N449" s="89"/>
      <c r="O449" s="90"/>
      <c r="P449" s="72"/>
      <c r="Q449" s="72"/>
    </row>
    <row r="450" spans="1:17" x14ac:dyDescent="0.2">
      <c r="A450" s="196"/>
      <c r="B450" s="196"/>
      <c r="C450" s="197">
        <f ca="1">IF(ISNUMBER(E449)=TRUE,INDIRECT(ADDRESS($F449,16,4,1,$F$3)),"")</f>
        <v>0</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f ca="1">INDIRECT(ADDRESS($F451,5,4,1,$F$3))</f>
        <v>0</v>
      </c>
      <c r="F451" s="207">
        <f>F449+1</f>
        <v>231</v>
      </c>
      <c r="G451" s="208" t="str">
        <f ca="1">IF(A451="","",IF(A451="S","",IF(A451=0,"","tisk")))</f>
        <v/>
      </c>
      <c r="H451" s="193">
        <f ca="1">1000*ROUND(E451,3)-1000*E451</f>
        <v>0</v>
      </c>
      <c r="I451" s="209" t="str">
        <f ca="1">IF(A451="Díl:","díl","")</f>
        <v/>
      </c>
      <c r="J451" s="92"/>
      <c r="K451" s="92"/>
      <c r="L451" s="87"/>
      <c r="M451" s="88"/>
      <c r="N451" s="89"/>
      <c r="O451" s="90"/>
      <c r="P451" s="72"/>
      <c r="Q451" s="72"/>
    </row>
    <row r="452" spans="1:17" x14ac:dyDescent="0.2">
      <c r="A452" s="196"/>
      <c r="B452" s="196"/>
      <c r="C452" s="197">
        <f ca="1">IF(ISNUMBER(E451)=TRUE,INDIRECT(ADDRESS($F451,16,4,1,$F$3)),"")</f>
        <v>0</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f ca="1">INDIRECT(ADDRESS($F453,5,4,1,$F$3))</f>
        <v>0</v>
      </c>
      <c r="F453" s="207">
        <f>F451+1</f>
        <v>232</v>
      </c>
      <c r="G453" s="208" t="str">
        <f ca="1">IF(A453="","",IF(A453="S","",IF(A453=0,"","tisk")))</f>
        <v/>
      </c>
      <c r="H453" s="193">
        <f ca="1">1000*ROUND(E453,3)-1000*E453</f>
        <v>0</v>
      </c>
      <c r="I453" s="209" t="str">
        <f ca="1">IF(A453="Díl:","díl","")</f>
        <v/>
      </c>
      <c r="J453" s="92"/>
      <c r="K453" s="92"/>
      <c r="L453" s="87"/>
      <c r="M453" s="88"/>
      <c r="N453" s="89"/>
      <c r="O453" s="90"/>
      <c r="P453" s="72"/>
      <c r="Q453" s="72"/>
    </row>
    <row r="454" spans="1:17" x14ac:dyDescent="0.2">
      <c r="A454" s="196"/>
      <c r="B454" s="196"/>
      <c r="C454" s="197">
        <f ca="1">IF(ISNUMBER(E453)=TRUE,INDIRECT(ADDRESS($F453,16,4,1,$F$3)),"")</f>
        <v>0</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f ca="1">INDIRECT(ADDRESS($F455,5,4,1,$F$3))</f>
        <v>0</v>
      </c>
      <c r="F455" s="207">
        <f>F453+1</f>
        <v>233</v>
      </c>
      <c r="G455" s="208" t="str">
        <f ca="1">IF(A455="","",IF(A455="S","",IF(A455=0,"","tisk")))</f>
        <v/>
      </c>
      <c r="H455" s="193">
        <f ca="1">1000*ROUND(E455,3)-1000*E455</f>
        <v>0</v>
      </c>
      <c r="I455" s="209" t="str">
        <f ca="1">IF(A455="Díl:","díl","")</f>
        <v/>
      </c>
      <c r="J455" s="92"/>
      <c r="K455" s="92"/>
      <c r="L455" s="87"/>
      <c r="M455" s="88"/>
      <c r="N455" s="89"/>
      <c r="O455" s="90"/>
      <c r="P455" s="72"/>
      <c r="Q455" s="72"/>
    </row>
    <row r="456" spans="1:17" x14ac:dyDescent="0.2">
      <c r="A456" s="196"/>
      <c r="B456" s="196"/>
      <c r="C456" s="197">
        <f ca="1">IF(ISNUMBER(E455)=TRUE,INDIRECT(ADDRESS($F455,16,4,1,$F$3)),"")</f>
        <v>0</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f ca="1">INDIRECT(ADDRESS($F457,5,4,1,$F$3))</f>
        <v>0</v>
      </c>
      <c r="F457" s="207">
        <f>F455+1</f>
        <v>234</v>
      </c>
      <c r="G457" s="208" t="str">
        <f ca="1">IF(A457="","",IF(A457="S","",IF(A457=0,"","tisk")))</f>
        <v/>
      </c>
      <c r="H457" s="193">
        <f ca="1">1000*ROUND(E457,3)-1000*E457</f>
        <v>0</v>
      </c>
      <c r="I457" s="209" t="str">
        <f ca="1">IF(A457="Díl:","díl","")</f>
        <v/>
      </c>
      <c r="J457" s="92"/>
      <c r="K457" s="92"/>
      <c r="L457" s="87"/>
      <c r="M457" s="88"/>
      <c r="N457" s="89"/>
      <c r="O457" s="90"/>
      <c r="P457" s="72"/>
      <c r="Q457" s="72"/>
    </row>
    <row r="458" spans="1:17" x14ac:dyDescent="0.2">
      <c r="A458" s="196"/>
      <c r="B458" s="196"/>
      <c r="C458" s="197">
        <f ca="1">IF(ISNUMBER(E457)=TRUE,INDIRECT(ADDRESS($F457,16,4,1,$F$3)),"")</f>
        <v>0</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f ca="1">INDIRECT(ADDRESS($F459,5,4,1,$F$3))</f>
        <v>0</v>
      </c>
      <c r="F459" s="207">
        <f>F457+1</f>
        <v>235</v>
      </c>
      <c r="G459" s="208" t="str">
        <f ca="1">IF(A459="","",IF(A459="S","",IF(A459=0,"","tisk")))</f>
        <v/>
      </c>
      <c r="H459" s="193">
        <f ca="1">1000*ROUND(E459,3)-1000*E459</f>
        <v>0</v>
      </c>
      <c r="I459" s="209" t="str">
        <f ca="1">IF(A459="Díl:","díl","")</f>
        <v/>
      </c>
      <c r="J459" s="92"/>
      <c r="K459" s="92"/>
      <c r="L459" s="87"/>
      <c r="M459" s="88"/>
      <c r="N459" s="89"/>
      <c r="O459" s="90"/>
      <c r="P459" s="72"/>
      <c r="Q459" s="72"/>
    </row>
    <row r="460" spans="1:17" x14ac:dyDescent="0.2">
      <c r="A460" s="196"/>
      <c r="B460" s="196"/>
      <c r="C460" s="197">
        <f ca="1">IF(ISNUMBER(E459)=TRUE,INDIRECT(ADDRESS($F459,16,4,1,$F$3)),"")</f>
        <v>0</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f ca="1">INDIRECT(ADDRESS($F461,5,4,1,$F$3))</f>
        <v>0</v>
      </c>
      <c r="F461" s="207">
        <f>F459+1</f>
        <v>236</v>
      </c>
      <c r="G461" s="208" t="str">
        <f ca="1">IF(A461="","",IF(A461="S","",IF(A461=0,"","tisk")))</f>
        <v/>
      </c>
      <c r="H461" s="193">
        <f ca="1">1000*ROUND(E461,3)-1000*E461</f>
        <v>0</v>
      </c>
      <c r="I461" s="209" t="str">
        <f ca="1">IF(A461="Díl:","díl","")</f>
        <v/>
      </c>
      <c r="J461" s="92"/>
      <c r="K461" s="92"/>
      <c r="L461" s="87"/>
      <c r="M461" s="88"/>
      <c r="N461" s="89"/>
      <c r="O461" s="90"/>
      <c r="P461" s="72"/>
      <c r="Q461" s="72"/>
    </row>
    <row r="462" spans="1:17" x14ac:dyDescent="0.2">
      <c r="A462" s="196"/>
      <c r="B462" s="196"/>
      <c r="C462" s="197">
        <f ca="1">IF(ISNUMBER(E461)=TRUE,INDIRECT(ADDRESS($F461,16,4,1,$F$3)),"")</f>
        <v>0</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f ca="1">INDIRECT(ADDRESS($F463,5,4,1,$F$3))</f>
        <v>0</v>
      </c>
      <c r="F463" s="207">
        <f>F461+1</f>
        <v>237</v>
      </c>
      <c r="G463" s="208" t="str">
        <f ca="1">IF(A463="","",IF(A463="S","",IF(A463=0,"","tisk")))</f>
        <v/>
      </c>
      <c r="H463" s="193">
        <f ca="1">1000*ROUND(E463,3)-1000*E463</f>
        <v>0</v>
      </c>
      <c r="I463" s="209" t="str">
        <f ca="1">IF(A463="Díl:","díl","")</f>
        <v/>
      </c>
      <c r="J463" s="92"/>
      <c r="K463" s="92"/>
      <c r="L463" s="87"/>
      <c r="M463" s="88"/>
      <c r="N463" s="89"/>
      <c r="O463" s="90"/>
      <c r="P463" s="72"/>
      <c r="Q463" s="72"/>
    </row>
    <row r="464" spans="1:17" x14ac:dyDescent="0.2">
      <c r="A464" s="196"/>
      <c r="B464" s="196"/>
      <c r="C464" s="197">
        <f ca="1">IF(ISNUMBER(E463)=TRUE,INDIRECT(ADDRESS($F463,16,4,1,$F$3)),"")</f>
        <v>0</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f ca="1">INDIRECT(ADDRESS($F465,5,4,1,$F$3))</f>
        <v>0</v>
      </c>
      <c r="F465" s="207">
        <f>F463+1</f>
        <v>238</v>
      </c>
      <c r="G465" s="208" t="str">
        <f ca="1">IF(A465="","",IF(A465="S","",IF(A465=0,"","tisk")))</f>
        <v/>
      </c>
      <c r="H465" s="193">
        <f ca="1">1000*ROUND(E465,3)-1000*E465</f>
        <v>0</v>
      </c>
      <c r="I465" s="209" t="str">
        <f ca="1">IF(A465="Díl:","díl","")</f>
        <v/>
      </c>
      <c r="J465" s="92"/>
      <c r="K465" s="92"/>
      <c r="L465" s="87"/>
      <c r="M465" s="88"/>
      <c r="N465" s="89"/>
      <c r="O465" s="90"/>
      <c r="P465" s="72"/>
      <c r="Q465" s="72"/>
    </row>
    <row r="466" spans="1:17" x14ac:dyDescent="0.2">
      <c r="A466" s="196"/>
      <c r="B466" s="196"/>
      <c r="C466" s="197">
        <f ca="1">IF(ISNUMBER(E465)=TRUE,INDIRECT(ADDRESS($F465,16,4,1,$F$3)),"")</f>
        <v>0</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f ca="1">INDIRECT(ADDRESS($F467,5,4,1,$F$3))</f>
        <v>0</v>
      </c>
      <c r="F467" s="207">
        <f>F465+1</f>
        <v>239</v>
      </c>
      <c r="G467" s="208" t="str">
        <f ca="1">IF(A467="","",IF(A467="S","",IF(A467=0,"","tisk")))</f>
        <v/>
      </c>
      <c r="H467" s="193">
        <f ca="1">1000*ROUND(E467,3)-1000*E467</f>
        <v>0</v>
      </c>
      <c r="I467" s="209" t="str">
        <f ca="1">IF(A467="Díl:","díl","")</f>
        <v/>
      </c>
      <c r="J467" s="92"/>
      <c r="K467" s="92"/>
      <c r="L467" s="87"/>
      <c r="M467" s="88"/>
      <c r="N467" s="89"/>
      <c r="O467" s="90"/>
      <c r="P467" s="72"/>
      <c r="Q467" s="72"/>
    </row>
    <row r="468" spans="1:17" x14ac:dyDescent="0.2">
      <c r="A468" s="196"/>
      <c r="B468" s="196"/>
      <c r="C468" s="197">
        <f ca="1">IF(ISNUMBER(E467)=TRUE,INDIRECT(ADDRESS($F467,16,4,1,$F$3)),"")</f>
        <v>0</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f ca="1">INDIRECT(ADDRESS($F469,5,4,1,$F$3))</f>
        <v>0</v>
      </c>
      <c r="F469" s="207">
        <f>F467+1</f>
        <v>240</v>
      </c>
      <c r="G469" s="208" t="str">
        <f ca="1">IF(A469="","",IF(A469="S","",IF(A469=0,"","tisk")))</f>
        <v/>
      </c>
      <c r="H469" s="193">
        <f ca="1">1000*ROUND(E469,3)-1000*E469</f>
        <v>0</v>
      </c>
      <c r="I469" s="209" t="str">
        <f ca="1">IF(A469="Díl:","díl","")</f>
        <v/>
      </c>
      <c r="J469" s="92"/>
      <c r="K469" s="92"/>
      <c r="L469" s="87"/>
      <c r="M469" s="88"/>
      <c r="N469" s="89"/>
      <c r="O469" s="90"/>
      <c r="P469" s="72"/>
      <c r="Q469" s="72"/>
    </row>
    <row r="470" spans="1:17" x14ac:dyDescent="0.2">
      <c r="A470" s="196"/>
      <c r="B470" s="196"/>
      <c r="C470" s="197">
        <f ca="1">IF(ISNUMBER(E469)=TRUE,INDIRECT(ADDRESS($F469,16,4,1,$F$3)),"")</f>
        <v>0</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f ca="1">INDIRECT(ADDRESS($F471,5,4,1,$F$3))</f>
        <v>0</v>
      </c>
      <c r="F471" s="207">
        <f>F469+1</f>
        <v>241</v>
      </c>
      <c r="G471" s="208" t="str">
        <f ca="1">IF(A471="","",IF(A471="S","",IF(A471=0,"","tisk")))</f>
        <v/>
      </c>
      <c r="H471" s="193">
        <f ca="1">1000*ROUND(E471,3)-1000*E471</f>
        <v>0</v>
      </c>
      <c r="I471" s="209" t="str">
        <f ca="1">IF(A471="Díl:","díl","")</f>
        <v/>
      </c>
      <c r="J471" s="92"/>
      <c r="K471" s="92"/>
      <c r="L471" s="87"/>
      <c r="M471" s="88"/>
      <c r="N471" s="89"/>
      <c r="O471" s="90"/>
      <c r="P471" s="72"/>
      <c r="Q471" s="72"/>
    </row>
    <row r="472" spans="1:17" x14ac:dyDescent="0.2">
      <c r="A472" s="196"/>
      <c r="B472" s="196"/>
      <c r="C472" s="197">
        <f ca="1">IF(ISNUMBER(E471)=TRUE,INDIRECT(ADDRESS($F471,16,4,1,$F$3)),"")</f>
        <v>0</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f ca="1">INDIRECT(ADDRESS($F473,5,4,1,$F$3))</f>
        <v>0</v>
      </c>
      <c r="F473" s="207">
        <f>F471+1</f>
        <v>242</v>
      </c>
      <c r="G473" s="208" t="str">
        <f ca="1">IF(A473="","",IF(A473="S","",IF(A473=0,"","tisk")))</f>
        <v/>
      </c>
      <c r="H473" s="193">
        <f ca="1">1000*ROUND(E473,3)-1000*E473</f>
        <v>0</v>
      </c>
      <c r="I473" s="209" t="str">
        <f ca="1">IF(A473="Díl:","díl","")</f>
        <v/>
      </c>
      <c r="J473" s="92"/>
      <c r="K473" s="92"/>
      <c r="L473" s="87"/>
      <c r="M473" s="88"/>
      <c r="N473" s="89"/>
      <c r="O473" s="90"/>
      <c r="P473" s="72"/>
      <c r="Q473" s="72"/>
    </row>
    <row r="474" spans="1:17" x14ac:dyDescent="0.2">
      <c r="A474" s="196"/>
      <c r="B474" s="196"/>
      <c r="C474" s="197">
        <f ca="1">IF(ISNUMBER(E473)=TRUE,INDIRECT(ADDRESS($F473,16,4,1,$F$3)),"")</f>
        <v>0</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f ca="1">INDIRECT(ADDRESS($F475,5,4,1,$F$3))</f>
        <v>0</v>
      </c>
      <c r="F475" s="207">
        <f>F473+1</f>
        <v>243</v>
      </c>
      <c r="G475" s="208" t="str">
        <f ca="1">IF(A475="","",IF(A475="S","",IF(A475=0,"","tisk")))</f>
        <v/>
      </c>
      <c r="H475" s="193">
        <f ca="1">1000*ROUND(E475,3)-1000*E475</f>
        <v>0</v>
      </c>
      <c r="I475" s="209" t="str">
        <f ca="1">IF(A475="Díl:","díl","")</f>
        <v/>
      </c>
      <c r="J475" s="92"/>
      <c r="K475" s="92"/>
      <c r="L475" s="87"/>
      <c r="M475" s="88"/>
      <c r="N475" s="89"/>
      <c r="O475" s="90"/>
      <c r="P475" s="72"/>
      <c r="Q475" s="72"/>
    </row>
    <row r="476" spans="1:17" x14ac:dyDescent="0.2">
      <c r="A476" s="196"/>
      <c r="B476" s="196"/>
      <c r="C476" s="197">
        <f ca="1">IF(ISNUMBER(E475)=TRUE,INDIRECT(ADDRESS($F475,16,4,1,$F$3)),"")</f>
        <v>0</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f ca="1">INDIRECT(ADDRESS($F477,5,4,1,$F$3))</f>
        <v>0</v>
      </c>
      <c r="F477" s="207">
        <f>F475+1</f>
        <v>244</v>
      </c>
      <c r="G477" s="208" t="str">
        <f ca="1">IF(A477="","",IF(A477="S","",IF(A477=0,"","tisk")))</f>
        <v/>
      </c>
      <c r="H477" s="193">
        <f ca="1">1000*ROUND(E477,3)-1000*E477</f>
        <v>0</v>
      </c>
      <c r="I477" s="209" t="str">
        <f ca="1">IF(A477="Díl:","díl","")</f>
        <v/>
      </c>
      <c r="J477" s="92"/>
      <c r="K477" s="92"/>
      <c r="L477" s="87"/>
      <c r="M477" s="88"/>
      <c r="N477" s="89"/>
      <c r="O477" s="90"/>
      <c r="P477" s="72"/>
      <c r="Q477" s="72"/>
    </row>
    <row r="478" spans="1:17" x14ac:dyDescent="0.2">
      <c r="A478" s="196"/>
      <c r="B478" s="196"/>
      <c r="C478" s="197">
        <f ca="1">IF(ISNUMBER(E477)=TRUE,INDIRECT(ADDRESS($F477,16,4,1,$F$3)),"")</f>
        <v>0</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f ca="1">INDIRECT(ADDRESS($F479,5,4,1,$F$3))</f>
        <v>0</v>
      </c>
      <c r="F479" s="207">
        <f>F477+1</f>
        <v>245</v>
      </c>
      <c r="G479" s="208" t="str">
        <f ca="1">IF(A479="","",IF(A479="S","",IF(A479=0,"","tisk")))</f>
        <v/>
      </c>
      <c r="H479" s="193">
        <f ca="1">1000*ROUND(E479,3)-1000*E479</f>
        <v>0</v>
      </c>
      <c r="I479" s="209" t="str">
        <f ca="1">IF(A479="Díl:","díl","")</f>
        <v/>
      </c>
      <c r="J479" s="92"/>
      <c r="K479" s="92"/>
      <c r="L479" s="87"/>
      <c r="M479" s="88"/>
      <c r="N479" s="89"/>
      <c r="O479" s="90"/>
      <c r="P479" s="72"/>
      <c r="Q479" s="72"/>
    </row>
    <row r="480" spans="1:17" x14ac:dyDescent="0.2">
      <c r="A480" s="196"/>
      <c r="B480" s="196"/>
      <c r="C480" s="197">
        <f ca="1">IF(ISNUMBER(E479)=TRUE,INDIRECT(ADDRESS($F479,16,4,1,$F$3)),"")</f>
        <v>0</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f ca="1">INDIRECT(ADDRESS($F481,5,4,1,$F$3))</f>
        <v>0</v>
      </c>
      <c r="F481" s="207">
        <f>F479+1</f>
        <v>246</v>
      </c>
      <c r="G481" s="208" t="str">
        <f ca="1">IF(A481="","",IF(A481="S","",IF(A481=0,"","tisk")))</f>
        <v/>
      </c>
      <c r="H481" s="193">
        <f ca="1">1000*ROUND(E481,3)-1000*E481</f>
        <v>0</v>
      </c>
      <c r="I481" s="209" t="str">
        <f ca="1">IF(A481="Díl:","díl","")</f>
        <v/>
      </c>
      <c r="J481" s="92"/>
      <c r="K481" s="92"/>
      <c r="L481" s="87"/>
      <c r="M481" s="88"/>
      <c r="N481" s="89"/>
      <c r="O481" s="90"/>
      <c r="P481" s="72"/>
      <c r="Q481" s="72"/>
    </row>
    <row r="482" spans="1:17" x14ac:dyDescent="0.2">
      <c r="A482" s="196"/>
      <c r="B482" s="196"/>
      <c r="C482" s="197">
        <f ca="1">IF(ISNUMBER(E481)=TRUE,INDIRECT(ADDRESS($F481,16,4,1,$F$3)),"")</f>
        <v>0</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2015-08-11T09:48:37Z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